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산단지원팀\2025년도\홈페이지 개편안\개편상세자료\산업단지정보\"/>
    </mc:Choice>
  </mc:AlternateContent>
  <xr:revisionPtr revIDLastSave="0" documentId="8_{E827C40E-BC6C-4033-8986-63D5CD862C03}" xr6:coauthVersionLast="47" xr6:coauthVersionMax="47" xr10:uidLastSave="{00000000-0000-0000-0000-000000000000}"/>
  <bookViews>
    <workbookView xWindow="28680" yWindow="-120" windowWidth="29040" windowHeight="15840" xr2:uid="{D269848E-B8BF-443E-8C22-8C0F64A17CFA}"/>
  </bookViews>
  <sheets>
    <sheet name="Sheet1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324" i="1" l="1"/>
  <c r="O316" i="1"/>
  <c r="M316" i="1"/>
  <c r="G316" i="1"/>
  <c r="D316" i="1"/>
  <c r="L285" i="1" s="1"/>
  <c r="M285" i="1" s="1"/>
  <c r="O310" i="1"/>
  <c r="M310" i="1"/>
  <c r="K310" i="1"/>
  <c r="I310" i="1"/>
  <c r="H310" i="1"/>
  <c r="G310" i="1"/>
  <c r="F310" i="1"/>
  <c r="E310" i="1"/>
  <c r="D310" i="1" s="1"/>
  <c r="O309" i="1"/>
  <c r="M309" i="1"/>
  <c r="K309" i="1" s="1"/>
  <c r="I309" i="1"/>
  <c r="H309" i="1"/>
  <c r="G309" i="1"/>
  <c r="D309" i="1" s="1"/>
  <c r="F309" i="1"/>
  <c r="E309" i="1"/>
  <c r="O308" i="1"/>
  <c r="M308" i="1"/>
  <c r="K308" i="1" s="1"/>
  <c r="I308" i="1"/>
  <c r="D308" i="1" s="1"/>
  <c r="H308" i="1"/>
  <c r="G308" i="1"/>
  <c r="F308" i="1"/>
  <c r="E308" i="1"/>
  <c r="O307" i="1"/>
  <c r="M307" i="1"/>
  <c r="K307" i="1"/>
  <c r="I307" i="1"/>
  <c r="H307" i="1"/>
  <c r="G307" i="1"/>
  <c r="F307" i="1"/>
  <c r="E307" i="1"/>
  <c r="D307" i="1" s="1"/>
  <c r="O306" i="1"/>
  <c r="M306" i="1"/>
  <c r="K306" i="1"/>
  <c r="I306" i="1"/>
  <c r="H306" i="1"/>
  <c r="G306" i="1"/>
  <c r="F306" i="1"/>
  <c r="E306" i="1"/>
  <c r="D306" i="1" s="1"/>
  <c r="O305" i="1"/>
  <c r="M305" i="1"/>
  <c r="K305" i="1" s="1"/>
  <c r="I305" i="1"/>
  <c r="H305" i="1"/>
  <c r="G305" i="1"/>
  <c r="D305" i="1" s="1"/>
  <c r="F305" i="1"/>
  <c r="E305" i="1"/>
  <c r="O304" i="1"/>
  <c r="M304" i="1"/>
  <c r="K304" i="1" s="1"/>
  <c r="I304" i="1"/>
  <c r="D304" i="1" s="1"/>
  <c r="H304" i="1"/>
  <c r="G304" i="1"/>
  <c r="F304" i="1"/>
  <c r="E304" i="1"/>
  <c r="O303" i="1"/>
  <c r="M303" i="1"/>
  <c r="K303" i="1"/>
  <c r="I303" i="1"/>
  <c r="H303" i="1"/>
  <c r="H311" i="1" s="1"/>
  <c r="G303" i="1"/>
  <c r="F303" i="1"/>
  <c r="F311" i="1" s="1"/>
  <c r="E303" i="1"/>
  <c r="D303" i="1" s="1"/>
  <c r="O302" i="1"/>
  <c r="M302" i="1"/>
  <c r="K302" i="1"/>
  <c r="I302" i="1"/>
  <c r="H302" i="1"/>
  <c r="G302" i="1"/>
  <c r="F302" i="1"/>
  <c r="E302" i="1"/>
  <c r="D302" i="1" s="1"/>
  <c r="O301" i="1"/>
  <c r="M301" i="1"/>
  <c r="K301" i="1" s="1"/>
  <c r="I301" i="1"/>
  <c r="H301" i="1"/>
  <c r="G301" i="1"/>
  <c r="D301" i="1" s="1"/>
  <c r="F301" i="1"/>
  <c r="E301" i="1"/>
  <c r="O300" i="1"/>
  <c r="O311" i="1" s="1"/>
  <c r="M300" i="1"/>
  <c r="M311" i="1" s="1"/>
  <c r="I300" i="1"/>
  <c r="D300" i="1" s="1"/>
  <c r="H300" i="1"/>
  <c r="G300" i="1"/>
  <c r="F300" i="1"/>
  <c r="E300" i="1"/>
  <c r="E311" i="1" s="1"/>
  <c r="G295" i="1"/>
  <c r="C295" i="1"/>
  <c r="G294" i="1"/>
  <c r="C294" i="1"/>
  <c r="K293" i="1"/>
  <c r="G293" i="1"/>
  <c r="C293" i="1"/>
  <c r="K292" i="1"/>
  <c r="G292" i="1"/>
  <c r="C292" i="1"/>
  <c r="J291" i="1"/>
  <c r="K291" i="1" s="1"/>
  <c r="B285" i="1" s="1"/>
  <c r="D285" i="1" s="1"/>
  <c r="I291" i="1"/>
  <c r="F291" i="1"/>
  <c r="G291" i="1" s="1"/>
  <c r="C291" i="1" s="1"/>
  <c r="A285" i="1" s="1"/>
  <c r="E291" i="1"/>
  <c r="O285" i="1"/>
  <c r="P285" i="1" s="1"/>
  <c r="C285" i="1"/>
  <c r="N284" i="1"/>
  <c r="K284" i="1"/>
  <c r="H284" i="1"/>
  <c r="O278" i="1"/>
  <c r="O270" i="1"/>
  <c r="M270" i="1"/>
  <c r="O239" i="1" s="1"/>
  <c r="P239" i="1" s="1"/>
  <c r="G270" i="1"/>
  <c r="D270" i="1"/>
  <c r="O264" i="1"/>
  <c r="M264" i="1"/>
  <c r="K264" i="1" s="1"/>
  <c r="I264" i="1"/>
  <c r="H264" i="1"/>
  <c r="G264" i="1"/>
  <c r="F264" i="1"/>
  <c r="E264" i="1"/>
  <c r="D264" i="1" s="1"/>
  <c r="O263" i="1"/>
  <c r="M263" i="1"/>
  <c r="K263" i="1"/>
  <c r="I263" i="1"/>
  <c r="H263" i="1"/>
  <c r="G263" i="1"/>
  <c r="F263" i="1"/>
  <c r="E263" i="1"/>
  <c r="D263" i="1"/>
  <c r="O262" i="1"/>
  <c r="M262" i="1"/>
  <c r="K262" i="1" s="1"/>
  <c r="I262" i="1"/>
  <c r="H262" i="1"/>
  <c r="G262" i="1"/>
  <c r="F262" i="1"/>
  <c r="E262" i="1"/>
  <c r="D262" i="1" s="1"/>
  <c r="O261" i="1"/>
  <c r="M261" i="1"/>
  <c r="K261" i="1"/>
  <c r="I261" i="1"/>
  <c r="H261" i="1"/>
  <c r="D261" i="1" s="1"/>
  <c r="G261" i="1"/>
  <c r="F261" i="1"/>
  <c r="E261" i="1"/>
  <c r="O260" i="1"/>
  <c r="M260" i="1"/>
  <c r="K260" i="1" s="1"/>
  <c r="I260" i="1"/>
  <c r="H260" i="1"/>
  <c r="G260" i="1"/>
  <c r="F260" i="1"/>
  <c r="E260" i="1"/>
  <c r="D260" i="1" s="1"/>
  <c r="O259" i="1"/>
  <c r="M259" i="1"/>
  <c r="K259" i="1"/>
  <c r="I259" i="1"/>
  <c r="H259" i="1"/>
  <c r="G259" i="1"/>
  <c r="F259" i="1"/>
  <c r="E259" i="1"/>
  <c r="D259" i="1"/>
  <c r="O258" i="1"/>
  <c r="M258" i="1"/>
  <c r="K258" i="1" s="1"/>
  <c r="I258" i="1"/>
  <c r="H258" i="1"/>
  <c r="G258" i="1"/>
  <c r="F258" i="1"/>
  <c r="E258" i="1"/>
  <c r="D258" i="1" s="1"/>
  <c r="O257" i="1"/>
  <c r="M257" i="1"/>
  <c r="K257" i="1"/>
  <c r="I257" i="1"/>
  <c r="H257" i="1"/>
  <c r="D257" i="1" s="1"/>
  <c r="G257" i="1"/>
  <c r="F257" i="1"/>
  <c r="E257" i="1"/>
  <c r="O256" i="1"/>
  <c r="O265" i="1" s="1"/>
  <c r="M256" i="1"/>
  <c r="K256" i="1" s="1"/>
  <c r="I256" i="1"/>
  <c r="H256" i="1"/>
  <c r="G256" i="1"/>
  <c r="F256" i="1"/>
  <c r="E256" i="1"/>
  <c r="D256" i="1" s="1"/>
  <c r="O255" i="1"/>
  <c r="M255" i="1"/>
  <c r="K255" i="1"/>
  <c r="I255" i="1"/>
  <c r="I265" i="1" s="1"/>
  <c r="H255" i="1"/>
  <c r="G255" i="1"/>
  <c r="F255" i="1"/>
  <c r="E255" i="1"/>
  <c r="D255" i="1"/>
  <c r="O254" i="1"/>
  <c r="M254" i="1"/>
  <c r="K254" i="1" s="1"/>
  <c r="I254" i="1"/>
  <c r="H254" i="1"/>
  <c r="G254" i="1"/>
  <c r="G265" i="1" s="1"/>
  <c r="F254" i="1"/>
  <c r="F265" i="1" s="1"/>
  <c r="E254" i="1"/>
  <c r="E265" i="1" s="1"/>
  <c r="F239" i="1" s="1"/>
  <c r="G249" i="1"/>
  <c r="C249" i="1" s="1"/>
  <c r="G248" i="1"/>
  <c r="C248" i="1" s="1"/>
  <c r="K247" i="1"/>
  <c r="G247" i="1"/>
  <c r="C247" i="1"/>
  <c r="K246" i="1"/>
  <c r="G246" i="1"/>
  <c r="C246" i="1"/>
  <c r="J245" i="1"/>
  <c r="I245" i="1"/>
  <c r="K245" i="1" s="1"/>
  <c r="B239" i="1" s="1"/>
  <c r="D239" i="1" s="1"/>
  <c r="F245" i="1"/>
  <c r="E245" i="1"/>
  <c r="G245" i="1" s="1"/>
  <c r="C245" i="1" s="1"/>
  <c r="A239" i="1" s="1"/>
  <c r="L239" i="1"/>
  <c r="M239" i="1" s="1"/>
  <c r="C239" i="1"/>
  <c r="N238" i="1"/>
  <c r="K238" i="1"/>
  <c r="H238" i="1"/>
  <c r="O232" i="1"/>
  <c r="O224" i="1"/>
  <c r="M224" i="1"/>
  <c r="G224" i="1"/>
  <c r="D224" i="1"/>
  <c r="O218" i="1"/>
  <c r="M218" i="1"/>
  <c r="K218" i="1" s="1"/>
  <c r="I218" i="1"/>
  <c r="H218" i="1"/>
  <c r="H33" i="1" s="1"/>
  <c r="G218" i="1"/>
  <c r="G33" i="1" s="1"/>
  <c r="F218" i="1"/>
  <c r="E218" i="1"/>
  <c r="D218" i="1" s="1"/>
  <c r="O217" i="1"/>
  <c r="M217" i="1"/>
  <c r="K217" i="1" s="1"/>
  <c r="I217" i="1"/>
  <c r="H217" i="1"/>
  <c r="G217" i="1"/>
  <c r="F217" i="1"/>
  <c r="E217" i="1"/>
  <c r="D217" i="1"/>
  <c r="O216" i="1"/>
  <c r="M216" i="1"/>
  <c r="K216" i="1" s="1"/>
  <c r="I216" i="1"/>
  <c r="H216" i="1"/>
  <c r="G216" i="1"/>
  <c r="F216" i="1"/>
  <c r="E216" i="1"/>
  <c r="D216" i="1" s="1"/>
  <c r="O215" i="1"/>
  <c r="M215" i="1"/>
  <c r="K215" i="1"/>
  <c r="I215" i="1"/>
  <c r="H215" i="1"/>
  <c r="G215" i="1"/>
  <c r="F215" i="1"/>
  <c r="E215" i="1"/>
  <c r="D215" i="1" s="1"/>
  <c r="O214" i="1"/>
  <c r="M214" i="1"/>
  <c r="K214" i="1" s="1"/>
  <c r="I214" i="1"/>
  <c r="H214" i="1"/>
  <c r="G214" i="1"/>
  <c r="G29" i="1" s="1"/>
  <c r="F214" i="1"/>
  <c r="E214" i="1"/>
  <c r="D214" i="1" s="1"/>
  <c r="O213" i="1"/>
  <c r="M213" i="1"/>
  <c r="K213" i="1" s="1"/>
  <c r="I213" i="1"/>
  <c r="H213" i="1"/>
  <c r="G213" i="1"/>
  <c r="F213" i="1"/>
  <c r="E213" i="1"/>
  <c r="D213" i="1"/>
  <c r="O212" i="1"/>
  <c r="M212" i="1"/>
  <c r="K212" i="1" s="1"/>
  <c r="I212" i="1"/>
  <c r="H212" i="1"/>
  <c r="G212" i="1"/>
  <c r="F212" i="1"/>
  <c r="E212" i="1"/>
  <c r="D212" i="1" s="1"/>
  <c r="O211" i="1"/>
  <c r="O219" i="1" s="1"/>
  <c r="M211" i="1"/>
  <c r="K211" i="1"/>
  <c r="I211" i="1"/>
  <c r="H211" i="1"/>
  <c r="G211" i="1"/>
  <c r="F211" i="1"/>
  <c r="E211" i="1"/>
  <c r="E219" i="1" s="1"/>
  <c r="O210" i="1"/>
  <c r="M210" i="1"/>
  <c r="K210" i="1" s="1"/>
  <c r="I210" i="1"/>
  <c r="H210" i="1"/>
  <c r="G210" i="1"/>
  <c r="G25" i="1" s="1"/>
  <c r="F210" i="1"/>
  <c r="E210" i="1"/>
  <c r="D210" i="1" s="1"/>
  <c r="O209" i="1"/>
  <c r="M209" i="1"/>
  <c r="K209" i="1" s="1"/>
  <c r="I209" i="1"/>
  <c r="H209" i="1"/>
  <c r="G209" i="1"/>
  <c r="F209" i="1"/>
  <c r="F219" i="1" s="1"/>
  <c r="E209" i="1"/>
  <c r="D209" i="1"/>
  <c r="O208" i="1"/>
  <c r="M208" i="1"/>
  <c r="K208" i="1" s="1"/>
  <c r="I208" i="1"/>
  <c r="I219" i="1" s="1"/>
  <c r="H208" i="1"/>
  <c r="H219" i="1" s="1"/>
  <c r="G208" i="1"/>
  <c r="G219" i="1" s="1"/>
  <c r="F208" i="1"/>
  <c r="E208" i="1"/>
  <c r="D208" i="1" s="1"/>
  <c r="G203" i="1"/>
  <c r="C203" i="1" s="1"/>
  <c r="G202" i="1"/>
  <c r="C202" i="1" s="1"/>
  <c r="K201" i="1"/>
  <c r="G201" i="1"/>
  <c r="C201" i="1"/>
  <c r="K200" i="1"/>
  <c r="G200" i="1"/>
  <c r="C200" i="1" s="1"/>
  <c r="J199" i="1"/>
  <c r="I199" i="1"/>
  <c r="K199" i="1" s="1"/>
  <c r="B193" i="1" s="1"/>
  <c r="D193" i="1" s="1"/>
  <c r="F199" i="1"/>
  <c r="G199" i="1" s="1"/>
  <c r="C199" i="1" s="1"/>
  <c r="A193" i="1" s="1"/>
  <c r="E199" i="1"/>
  <c r="O193" i="1"/>
  <c r="P193" i="1" s="1"/>
  <c r="M193" i="1"/>
  <c r="L193" i="1"/>
  <c r="C193" i="1"/>
  <c r="N192" i="1"/>
  <c r="K192" i="1"/>
  <c r="H192" i="1"/>
  <c r="O186" i="1"/>
  <c r="O178" i="1"/>
  <c r="M178" i="1"/>
  <c r="G178" i="1"/>
  <c r="D178" i="1"/>
  <c r="O172" i="1"/>
  <c r="M172" i="1"/>
  <c r="K172" i="1" s="1"/>
  <c r="I172" i="1"/>
  <c r="D172" i="1" s="1"/>
  <c r="H172" i="1"/>
  <c r="G172" i="1"/>
  <c r="F172" i="1"/>
  <c r="E172" i="1"/>
  <c r="O171" i="1"/>
  <c r="M171" i="1"/>
  <c r="K171" i="1"/>
  <c r="I171" i="1"/>
  <c r="H171" i="1"/>
  <c r="G171" i="1"/>
  <c r="F171" i="1"/>
  <c r="D171" i="1" s="1"/>
  <c r="E171" i="1"/>
  <c r="O170" i="1"/>
  <c r="M170" i="1"/>
  <c r="K170" i="1"/>
  <c r="I170" i="1"/>
  <c r="H170" i="1"/>
  <c r="G170" i="1"/>
  <c r="F170" i="1"/>
  <c r="E170" i="1"/>
  <c r="D170" i="1" s="1"/>
  <c r="O169" i="1"/>
  <c r="K169" i="1" s="1"/>
  <c r="M169" i="1"/>
  <c r="I169" i="1"/>
  <c r="H169" i="1"/>
  <c r="G169" i="1"/>
  <c r="G30" i="1" s="1"/>
  <c r="F169" i="1"/>
  <c r="E169" i="1"/>
  <c r="O168" i="1"/>
  <c r="M168" i="1"/>
  <c r="K168" i="1" s="1"/>
  <c r="I168" i="1"/>
  <c r="D168" i="1" s="1"/>
  <c r="H168" i="1"/>
  <c r="G168" i="1"/>
  <c r="F168" i="1"/>
  <c r="E168" i="1"/>
  <c r="O167" i="1"/>
  <c r="M167" i="1"/>
  <c r="K167" i="1"/>
  <c r="I167" i="1"/>
  <c r="H167" i="1"/>
  <c r="G167" i="1"/>
  <c r="F167" i="1"/>
  <c r="D167" i="1" s="1"/>
  <c r="E167" i="1"/>
  <c r="O166" i="1"/>
  <c r="M166" i="1"/>
  <c r="K166" i="1"/>
  <c r="I166" i="1"/>
  <c r="H166" i="1"/>
  <c r="G166" i="1"/>
  <c r="F166" i="1"/>
  <c r="E166" i="1"/>
  <c r="D166" i="1" s="1"/>
  <c r="O165" i="1"/>
  <c r="K165" i="1" s="1"/>
  <c r="M165" i="1"/>
  <c r="I165" i="1"/>
  <c r="H165" i="1"/>
  <c r="G165" i="1"/>
  <c r="G26" i="1" s="1"/>
  <c r="F165" i="1"/>
  <c r="E165" i="1"/>
  <c r="O164" i="1"/>
  <c r="M164" i="1"/>
  <c r="K164" i="1" s="1"/>
  <c r="I164" i="1"/>
  <c r="D164" i="1" s="1"/>
  <c r="H164" i="1"/>
  <c r="G164" i="1"/>
  <c r="F164" i="1"/>
  <c r="E164" i="1"/>
  <c r="O163" i="1"/>
  <c r="M163" i="1"/>
  <c r="K163" i="1"/>
  <c r="I163" i="1"/>
  <c r="H163" i="1"/>
  <c r="H173" i="1" s="1"/>
  <c r="G163" i="1"/>
  <c r="G173" i="1" s="1"/>
  <c r="F163" i="1"/>
  <c r="D163" i="1" s="1"/>
  <c r="E163" i="1"/>
  <c r="O162" i="1"/>
  <c r="M162" i="1"/>
  <c r="M173" i="1" s="1"/>
  <c r="K162" i="1"/>
  <c r="I162" i="1"/>
  <c r="I173" i="1" s="1"/>
  <c r="H162" i="1"/>
  <c r="G162" i="1"/>
  <c r="F162" i="1"/>
  <c r="E162" i="1"/>
  <c r="E173" i="1" s="1"/>
  <c r="G157" i="1"/>
  <c r="C157" i="1" s="1"/>
  <c r="G156" i="1"/>
  <c r="C156" i="1" s="1"/>
  <c r="K155" i="1"/>
  <c r="G155" i="1"/>
  <c r="C155" i="1" s="1"/>
  <c r="K154" i="1"/>
  <c r="G154" i="1"/>
  <c r="C154" i="1" s="1"/>
  <c r="J153" i="1"/>
  <c r="I153" i="1"/>
  <c r="K153" i="1" s="1"/>
  <c r="B147" i="1" s="1"/>
  <c r="D147" i="1" s="1"/>
  <c r="G153" i="1"/>
  <c r="F153" i="1"/>
  <c r="E153" i="1"/>
  <c r="C153" i="1"/>
  <c r="P147" i="1"/>
  <c r="O147" i="1"/>
  <c r="L147" i="1"/>
  <c r="M147" i="1" s="1"/>
  <c r="A147" i="1"/>
  <c r="N146" i="1"/>
  <c r="K146" i="1"/>
  <c r="H146" i="1"/>
  <c r="O140" i="1"/>
  <c r="O132" i="1"/>
  <c r="M132" i="1"/>
  <c r="O101" i="1" s="1"/>
  <c r="P101" i="1" s="1"/>
  <c r="G132" i="1"/>
  <c r="D132" i="1"/>
  <c r="D39" i="1" s="1"/>
  <c r="L7" i="1" s="1"/>
  <c r="M7" i="1" s="1"/>
  <c r="O126" i="1"/>
  <c r="M126" i="1"/>
  <c r="K126" i="1"/>
  <c r="I126" i="1"/>
  <c r="H126" i="1"/>
  <c r="G126" i="1"/>
  <c r="F126" i="1"/>
  <c r="E126" i="1"/>
  <c r="D126" i="1" s="1"/>
  <c r="O125" i="1"/>
  <c r="M125" i="1"/>
  <c r="M32" i="1" s="1"/>
  <c r="K32" i="1" s="1"/>
  <c r="I125" i="1"/>
  <c r="H125" i="1"/>
  <c r="G125" i="1"/>
  <c r="G32" i="1" s="1"/>
  <c r="F125" i="1"/>
  <c r="E125" i="1"/>
  <c r="D125" i="1" s="1"/>
  <c r="O124" i="1"/>
  <c r="M124" i="1"/>
  <c r="K124" i="1" s="1"/>
  <c r="I124" i="1"/>
  <c r="H124" i="1"/>
  <c r="H31" i="1" s="1"/>
  <c r="G124" i="1"/>
  <c r="F124" i="1"/>
  <c r="E124" i="1"/>
  <c r="D124" i="1"/>
  <c r="O123" i="1"/>
  <c r="M123" i="1"/>
  <c r="K123" i="1" s="1"/>
  <c r="I123" i="1"/>
  <c r="H123" i="1"/>
  <c r="G123" i="1"/>
  <c r="F123" i="1"/>
  <c r="E123" i="1"/>
  <c r="E30" i="1" s="1"/>
  <c r="D30" i="1" s="1"/>
  <c r="O122" i="1"/>
  <c r="M122" i="1"/>
  <c r="K122" i="1"/>
  <c r="I122" i="1"/>
  <c r="H122" i="1"/>
  <c r="G122" i="1"/>
  <c r="F122" i="1"/>
  <c r="E122" i="1"/>
  <c r="D122" i="1" s="1"/>
  <c r="O121" i="1"/>
  <c r="M121" i="1"/>
  <c r="M28" i="1" s="1"/>
  <c r="I121" i="1"/>
  <c r="H121" i="1"/>
  <c r="G121" i="1"/>
  <c r="G28" i="1" s="1"/>
  <c r="F121" i="1"/>
  <c r="E121" i="1"/>
  <c r="D121" i="1" s="1"/>
  <c r="O120" i="1"/>
  <c r="M120" i="1"/>
  <c r="K120" i="1" s="1"/>
  <c r="I120" i="1"/>
  <c r="H120" i="1"/>
  <c r="H27" i="1" s="1"/>
  <c r="G120" i="1"/>
  <c r="F120" i="1"/>
  <c r="E120" i="1"/>
  <c r="D120" i="1"/>
  <c r="O119" i="1"/>
  <c r="M119" i="1"/>
  <c r="K119" i="1" s="1"/>
  <c r="I119" i="1"/>
  <c r="H119" i="1"/>
  <c r="G119" i="1"/>
  <c r="F119" i="1"/>
  <c r="E119" i="1"/>
  <c r="E26" i="1" s="1"/>
  <c r="O118" i="1"/>
  <c r="M118" i="1"/>
  <c r="K118" i="1"/>
  <c r="I118" i="1"/>
  <c r="H118" i="1"/>
  <c r="G118" i="1"/>
  <c r="F118" i="1"/>
  <c r="E118" i="1"/>
  <c r="D118" i="1" s="1"/>
  <c r="O117" i="1"/>
  <c r="M117" i="1"/>
  <c r="M24" i="1" s="1"/>
  <c r="K24" i="1" s="1"/>
  <c r="I117" i="1"/>
  <c r="I127" i="1" s="1"/>
  <c r="H117" i="1"/>
  <c r="H127" i="1" s="1"/>
  <c r="G117" i="1"/>
  <c r="G127" i="1" s="1"/>
  <c r="F117" i="1"/>
  <c r="E117" i="1"/>
  <c r="D117" i="1" s="1"/>
  <c r="O116" i="1"/>
  <c r="O127" i="1" s="1"/>
  <c r="M116" i="1"/>
  <c r="M127" i="1" s="1"/>
  <c r="K127" i="1" s="1"/>
  <c r="I101" i="1" s="1"/>
  <c r="J101" i="1" s="1"/>
  <c r="I116" i="1"/>
  <c r="H116" i="1"/>
  <c r="H23" i="1" s="1"/>
  <c r="G116" i="1"/>
  <c r="F116" i="1"/>
  <c r="F127" i="1" s="1"/>
  <c r="E116" i="1"/>
  <c r="E127" i="1" s="1"/>
  <c r="D116" i="1"/>
  <c r="G111" i="1"/>
  <c r="C111" i="1" s="1"/>
  <c r="G110" i="1"/>
  <c r="C110" i="1"/>
  <c r="K109" i="1"/>
  <c r="G109" i="1"/>
  <c r="C109" i="1" s="1"/>
  <c r="K108" i="1"/>
  <c r="G108" i="1"/>
  <c r="C108" i="1"/>
  <c r="K107" i="1"/>
  <c r="B101" i="1" s="1"/>
  <c r="D101" i="1" s="1"/>
  <c r="J107" i="1"/>
  <c r="I107" i="1"/>
  <c r="G107" i="1"/>
  <c r="E107" i="1"/>
  <c r="C107" i="1"/>
  <c r="C101" i="1"/>
  <c r="A101" i="1"/>
  <c r="N100" i="1"/>
  <c r="K100" i="1"/>
  <c r="H100" i="1"/>
  <c r="O94" i="1"/>
  <c r="O86" i="1"/>
  <c r="O39" i="1" s="1"/>
  <c r="M86" i="1"/>
  <c r="M39" i="1" s="1"/>
  <c r="O7" i="1" s="1"/>
  <c r="P7" i="1" s="1"/>
  <c r="G86" i="1"/>
  <c r="G39" i="1" s="1"/>
  <c r="D86" i="1"/>
  <c r="O80" i="1"/>
  <c r="O33" i="1" s="1"/>
  <c r="M80" i="1"/>
  <c r="K80" i="1" s="1"/>
  <c r="I80" i="1"/>
  <c r="H80" i="1"/>
  <c r="G80" i="1"/>
  <c r="F80" i="1"/>
  <c r="E80" i="1"/>
  <c r="D80" i="1" s="1"/>
  <c r="O79" i="1"/>
  <c r="O32" i="1" s="1"/>
  <c r="M79" i="1"/>
  <c r="K79" i="1"/>
  <c r="I79" i="1"/>
  <c r="I32" i="1" s="1"/>
  <c r="H79" i="1"/>
  <c r="D79" i="1" s="1"/>
  <c r="G79" i="1"/>
  <c r="F79" i="1"/>
  <c r="E79" i="1"/>
  <c r="O78" i="1"/>
  <c r="M78" i="1"/>
  <c r="K78" i="1" s="1"/>
  <c r="I78" i="1"/>
  <c r="I31" i="1" s="1"/>
  <c r="H78" i="1"/>
  <c r="G78" i="1"/>
  <c r="G31" i="1" s="1"/>
  <c r="F78" i="1"/>
  <c r="F31" i="1" s="1"/>
  <c r="E78" i="1"/>
  <c r="D78" i="1" s="1"/>
  <c r="O77" i="1"/>
  <c r="M77" i="1"/>
  <c r="K77" i="1"/>
  <c r="I77" i="1"/>
  <c r="H77" i="1"/>
  <c r="G77" i="1"/>
  <c r="F77" i="1"/>
  <c r="F30" i="1" s="1"/>
  <c r="E77" i="1"/>
  <c r="D77" i="1"/>
  <c r="O76" i="1"/>
  <c r="O29" i="1" s="1"/>
  <c r="M76" i="1"/>
  <c r="K76" i="1" s="1"/>
  <c r="I76" i="1"/>
  <c r="H76" i="1"/>
  <c r="G76" i="1"/>
  <c r="F76" i="1"/>
  <c r="E76" i="1"/>
  <c r="D76" i="1" s="1"/>
  <c r="O75" i="1"/>
  <c r="O28" i="1" s="1"/>
  <c r="M75" i="1"/>
  <c r="K75" i="1"/>
  <c r="I75" i="1"/>
  <c r="I28" i="1" s="1"/>
  <c r="H75" i="1"/>
  <c r="D75" i="1" s="1"/>
  <c r="G75" i="1"/>
  <c r="F75" i="1"/>
  <c r="E75" i="1"/>
  <c r="O74" i="1"/>
  <c r="M74" i="1"/>
  <c r="K74" i="1" s="1"/>
  <c r="I74" i="1"/>
  <c r="I27" i="1" s="1"/>
  <c r="H74" i="1"/>
  <c r="G74" i="1"/>
  <c r="G27" i="1" s="1"/>
  <c r="F74" i="1"/>
  <c r="F27" i="1" s="1"/>
  <c r="E74" i="1"/>
  <c r="D74" i="1" s="1"/>
  <c r="O73" i="1"/>
  <c r="M73" i="1"/>
  <c r="K73" i="1"/>
  <c r="I73" i="1"/>
  <c r="H73" i="1"/>
  <c r="G73" i="1"/>
  <c r="F73" i="1"/>
  <c r="F26" i="1" s="1"/>
  <c r="E73" i="1"/>
  <c r="D73" i="1"/>
  <c r="O72" i="1"/>
  <c r="O25" i="1" s="1"/>
  <c r="M72" i="1"/>
  <c r="K72" i="1" s="1"/>
  <c r="I72" i="1"/>
  <c r="H72" i="1"/>
  <c r="G72" i="1"/>
  <c r="F72" i="1"/>
  <c r="E72" i="1"/>
  <c r="D72" i="1" s="1"/>
  <c r="O71" i="1"/>
  <c r="O24" i="1" s="1"/>
  <c r="M71" i="1"/>
  <c r="K71" i="1"/>
  <c r="I71" i="1"/>
  <c r="I24" i="1" s="1"/>
  <c r="H71" i="1"/>
  <c r="D71" i="1" s="1"/>
  <c r="G71" i="1"/>
  <c r="F71" i="1"/>
  <c r="E71" i="1"/>
  <c r="O70" i="1"/>
  <c r="O81" i="1" s="1"/>
  <c r="M70" i="1"/>
  <c r="M81" i="1" s="1"/>
  <c r="I70" i="1"/>
  <c r="I23" i="1" s="1"/>
  <c r="H70" i="1"/>
  <c r="G70" i="1"/>
  <c r="G23" i="1" s="1"/>
  <c r="F70" i="1"/>
  <c r="F23" i="1" s="1"/>
  <c r="E70" i="1"/>
  <c r="D70" i="1" s="1"/>
  <c r="G65" i="1"/>
  <c r="C65" i="1"/>
  <c r="G64" i="1"/>
  <c r="C64" i="1"/>
  <c r="K63" i="1"/>
  <c r="G63" i="1"/>
  <c r="C63" i="1"/>
  <c r="E16" i="1" s="1"/>
  <c r="K62" i="1"/>
  <c r="G62" i="1"/>
  <c r="C62" i="1" s="1"/>
  <c r="E15" i="1" s="1"/>
  <c r="K61" i="1"/>
  <c r="K60" i="1" s="1"/>
  <c r="B54" i="1" s="1"/>
  <c r="D54" i="1" s="1"/>
  <c r="G61" i="1"/>
  <c r="C61" i="1" s="1"/>
  <c r="E14" i="1" s="1"/>
  <c r="J60" i="1"/>
  <c r="I60" i="1"/>
  <c r="F60" i="1"/>
  <c r="E60" i="1"/>
  <c r="G60" i="1" s="1"/>
  <c r="C60" i="1" s="1"/>
  <c r="A54" i="1" s="1"/>
  <c r="A7" i="1" s="1"/>
  <c r="P54" i="1"/>
  <c r="O54" i="1"/>
  <c r="M54" i="1"/>
  <c r="L54" i="1"/>
  <c r="C54" i="1"/>
  <c r="N53" i="1"/>
  <c r="K53" i="1"/>
  <c r="H53" i="1"/>
  <c r="J39" i="1"/>
  <c r="A39" i="1"/>
  <c r="F33" i="1"/>
  <c r="E33" i="1"/>
  <c r="E32" i="1"/>
  <c r="O31" i="1"/>
  <c r="M31" i="1"/>
  <c r="K31" i="1" s="1"/>
  <c r="M30" i="1"/>
  <c r="I30" i="1"/>
  <c r="H30" i="1"/>
  <c r="H29" i="1"/>
  <c r="F29" i="1"/>
  <c r="E29" i="1"/>
  <c r="E28" i="1"/>
  <c r="O27" i="1"/>
  <c r="M27" i="1"/>
  <c r="K27" i="1" s="1"/>
  <c r="M26" i="1"/>
  <c r="I26" i="1"/>
  <c r="H26" i="1"/>
  <c r="H25" i="1"/>
  <c r="F25" i="1"/>
  <c r="E25" i="1"/>
  <c r="E24" i="1"/>
  <c r="O23" i="1"/>
  <c r="M23" i="1"/>
  <c r="K23" i="1" s="1"/>
  <c r="F18" i="1"/>
  <c r="F17" i="1"/>
  <c r="J16" i="1"/>
  <c r="K16" i="1" s="1"/>
  <c r="I16" i="1"/>
  <c r="F16" i="1"/>
  <c r="J15" i="1"/>
  <c r="J13" i="1" s="1"/>
  <c r="I15" i="1"/>
  <c r="F15" i="1"/>
  <c r="J14" i="1"/>
  <c r="I14" i="1"/>
  <c r="I13" i="1" s="1"/>
  <c r="F14" i="1"/>
  <c r="F13" i="1" s="1"/>
  <c r="C7" i="1"/>
  <c r="E18" i="1" l="1"/>
  <c r="D26" i="1"/>
  <c r="D173" i="1"/>
  <c r="E147" i="1" s="1"/>
  <c r="F147" i="1"/>
  <c r="G147" i="1" s="1"/>
  <c r="K311" i="1"/>
  <c r="I285" i="1" s="1"/>
  <c r="J285" i="1" s="1"/>
  <c r="O34" i="1"/>
  <c r="G34" i="1"/>
  <c r="G15" i="1"/>
  <c r="C15" i="1"/>
  <c r="G14" i="1"/>
  <c r="C14" i="1"/>
  <c r="D33" i="1"/>
  <c r="F101" i="1"/>
  <c r="D127" i="1"/>
  <c r="E101" i="1" s="1"/>
  <c r="K13" i="1"/>
  <c r="B7" i="1"/>
  <c r="D7" i="1" s="1"/>
  <c r="C16" i="1"/>
  <c r="G16" i="1"/>
  <c r="D311" i="1"/>
  <c r="E285" i="1" s="1"/>
  <c r="F285" i="1"/>
  <c r="G285" i="1" s="1"/>
  <c r="K28" i="1"/>
  <c r="D219" i="1"/>
  <c r="E193" i="1" s="1"/>
  <c r="F193" i="1"/>
  <c r="G193" i="1" s="1"/>
  <c r="E17" i="1"/>
  <c r="D162" i="1"/>
  <c r="M219" i="1"/>
  <c r="K219" i="1" s="1"/>
  <c r="I193" i="1" s="1"/>
  <c r="J193" i="1" s="1"/>
  <c r="K300" i="1"/>
  <c r="G311" i="1"/>
  <c r="E81" i="1"/>
  <c r="K117" i="1"/>
  <c r="D119" i="1"/>
  <c r="K121" i="1"/>
  <c r="D123" i="1"/>
  <c r="K125" i="1"/>
  <c r="M265" i="1"/>
  <c r="K265" i="1" s="1"/>
  <c r="I239" i="1" s="1"/>
  <c r="J239" i="1" s="1"/>
  <c r="I311" i="1"/>
  <c r="F24" i="1"/>
  <c r="O26" i="1"/>
  <c r="K26" i="1" s="1"/>
  <c r="I29" i="1"/>
  <c r="D29" i="1" s="1"/>
  <c r="F32" i="1"/>
  <c r="D32" i="1" s="1"/>
  <c r="D169" i="1"/>
  <c r="G24" i="1"/>
  <c r="K70" i="1"/>
  <c r="K81" i="1" s="1"/>
  <c r="I54" i="1" s="1"/>
  <c r="J54" i="1" s="1"/>
  <c r="G81" i="1"/>
  <c r="D254" i="1"/>
  <c r="D265" i="1" s="1"/>
  <c r="E239" i="1" s="1"/>
  <c r="G239" i="1" s="1"/>
  <c r="I25" i="1"/>
  <c r="I34" i="1" s="1"/>
  <c r="F28" i="1"/>
  <c r="D28" i="1" s="1"/>
  <c r="O30" i="1"/>
  <c r="K30" i="1" s="1"/>
  <c r="I33" i="1"/>
  <c r="F81" i="1"/>
  <c r="L101" i="1"/>
  <c r="M101" i="1" s="1"/>
  <c r="D165" i="1"/>
  <c r="K14" i="1"/>
  <c r="E23" i="1"/>
  <c r="H24" i="1"/>
  <c r="H34" i="1" s="1"/>
  <c r="M25" i="1"/>
  <c r="K25" i="1" s="1"/>
  <c r="E27" i="1"/>
  <c r="D27" i="1" s="1"/>
  <c r="H28" i="1"/>
  <c r="M29" i="1"/>
  <c r="K29" i="1" s="1"/>
  <c r="E31" i="1"/>
  <c r="D31" i="1" s="1"/>
  <c r="H32" i="1"/>
  <c r="M33" i="1"/>
  <c r="K33" i="1" s="1"/>
  <c r="H81" i="1"/>
  <c r="K116" i="1"/>
  <c r="F173" i="1"/>
  <c r="D211" i="1"/>
  <c r="H265" i="1"/>
  <c r="K15" i="1"/>
  <c r="O173" i="1"/>
  <c r="K173" i="1" s="1"/>
  <c r="I147" i="1" s="1"/>
  <c r="J147" i="1" s="1"/>
  <c r="I81" i="1"/>
  <c r="C17" i="1" l="1"/>
  <c r="G17" i="1"/>
  <c r="G101" i="1"/>
  <c r="F34" i="1"/>
  <c r="E34" i="1"/>
  <c r="F7" i="1" s="1"/>
  <c r="D23" i="1"/>
  <c r="D81" i="1"/>
  <c r="E54" i="1" s="1"/>
  <c r="F54" i="1"/>
  <c r="G54" i="1" s="1"/>
  <c r="D25" i="1"/>
  <c r="M34" i="1"/>
  <c r="K34" i="1" s="1"/>
  <c r="I7" i="1" s="1"/>
  <c r="J7" i="1" s="1"/>
  <c r="C13" i="1"/>
  <c r="G18" i="1"/>
  <c r="C18" i="1"/>
  <c r="E13" i="1"/>
  <c r="G13" i="1" s="1"/>
  <c r="D24" i="1"/>
  <c r="D34" i="1" l="1"/>
  <c r="E7" i="1" s="1"/>
  <c r="G7" i="1"/>
</calcChain>
</file>

<file path=xl/sharedStrings.xml><?xml version="1.0" encoding="utf-8"?>
<sst xmlns="http://schemas.openxmlformats.org/spreadsheetml/2006/main" count="678" uniqueCount="97">
  <si>
    <t>대구성서산업단지 입주현황(2024.4/4분기)</t>
    <phoneticPr fontId="5" type="noConversion"/>
  </si>
  <si>
    <t>1.총괄표</t>
    <phoneticPr fontId="5" type="noConversion"/>
  </si>
  <si>
    <t>총면적
(천㎡)</t>
    <phoneticPr fontId="5" type="noConversion"/>
  </si>
  <si>
    <t>분양대상면적(천㎡)</t>
    <phoneticPr fontId="5" type="noConversion"/>
  </si>
  <si>
    <t>입주
(개)</t>
    <phoneticPr fontId="5" type="noConversion"/>
  </si>
  <si>
    <t>가동
(개)</t>
    <phoneticPr fontId="5" type="noConversion"/>
  </si>
  <si>
    <t>가동율
(%)</t>
    <phoneticPr fontId="5" type="noConversion"/>
  </si>
  <si>
    <t>고    용  (백 명)</t>
    <phoneticPr fontId="5" type="noConversion"/>
  </si>
  <si>
    <t>생  산 (십억원)</t>
    <phoneticPr fontId="5" type="noConversion"/>
  </si>
  <si>
    <t>수  출 (십억원)</t>
  </si>
  <si>
    <t xml:space="preserve">분양 </t>
    <phoneticPr fontId="5" type="noConversion"/>
  </si>
  <si>
    <t>미분양</t>
    <phoneticPr fontId="5" type="noConversion"/>
  </si>
  <si>
    <t>계</t>
    <phoneticPr fontId="5" type="noConversion"/>
  </si>
  <si>
    <t>전년4/4실적</t>
    <phoneticPr fontId="5" type="noConversion"/>
  </si>
  <si>
    <t>당분기
실   적</t>
    <phoneticPr fontId="5" type="noConversion"/>
  </si>
  <si>
    <t>전년
대비(%)</t>
    <phoneticPr fontId="5" type="noConversion"/>
  </si>
  <si>
    <t>전년4/4실적</t>
  </si>
  <si>
    <t xml:space="preserve"> </t>
    <phoneticPr fontId="5" type="noConversion"/>
  </si>
  <si>
    <r>
      <t xml:space="preserve">2. 조성 및 분양   </t>
    </r>
    <r>
      <rPr>
        <sz val="16"/>
        <color rgb="FFFF0000"/>
        <rFont val="굴림"/>
        <family val="3"/>
        <charset val="129"/>
      </rPr>
      <t xml:space="preserve">                                                                                        </t>
    </r>
    <r>
      <rPr>
        <sz val="14"/>
        <color rgb="FFFF0000"/>
        <rFont val="굴림"/>
        <family val="3"/>
        <charset val="129"/>
      </rPr>
      <t xml:space="preserve">           (단위 : 천㎡)</t>
    </r>
    <phoneticPr fontId="5" type="noConversion"/>
  </si>
  <si>
    <t>구        분</t>
    <phoneticPr fontId="5" type="noConversion"/>
  </si>
  <si>
    <t>총  면  적</t>
    <phoneticPr fontId="5" type="noConversion"/>
  </si>
  <si>
    <t>조  성  대  상  면  적</t>
    <phoneticPr fontId="5" type="noConversion"/>
  </si>
  <si>
    <t>분    양    대    상    면    적</t>
    <phoneticPr fontId="5" type="noConversion"/>
  </si>
  <si>
    <t>평당
분양가
(원/평)</t>
    <phoneticPr fontId="5" type="noConversion"/>
  </si>
  <si>
    <t xml:space="preserve">조성 </t>
    <phoneticPr fontId="5" type="noConversion"/>
  </si>
  <si>
    <t>미조성</t>
    <phoneticPr fontId="5" type="noConversion"/>
  </si>
  <si>
    <t>분    양    면    적</t>
    <phoneticPr fontId="5" type="noConversion"/>
  </si>
  <si>
    <t>미 분 양 면 적</t>
    <phoneticPr fontId="5" type="noConversion"/>
  </si>
  <si>
    <t>조성</t>
    <phoneticPr fontId="5" type="noConversion"/>
  </si>
  <si>
    <t>산 업 용 지</t>
    <phoneticPr fontId="5" type="noConversion"/>
  </si>
  <si>
    <t>복 합 용 지</t>
    <phoneticPr fontId="5" type="noConversion"/>
  </si>
  <si>
    <t>지 원 용 지</t>
    <phoneticPr fontId="5" type="noConversion"/>
  </si>
  <si>
    <t>공 공 용 지</t>
    <phoneticPr fontId="5" type="noConversion"/>
  </si>
  <si>
    <t>녹 지 구 역</t>
    <phoneticPr fontId="5" type="noConversion"/>
  </si>
  <si>
    <t>3. 입주 및 고용</t>
  </si>
  <si>
    <t>업      종      별</t>
    <phoneticPr fontId="5" type="noConversion"/>
  </si>
  <si>
    <t>입주 기업체 수(개)</t>
    <phoneticPr fontId="5" type="noConversion"/>
  </si>
  <si>
    <t>고용인원(명)</t>
    <phoneticPr fontId="5" type="noConversion"/>
  </si>
  <si>
    <t>가동</t>
    <phoneticPr fontId="5" type="noConversion"/>
  </si>
  <si>
    <t>휴.폐업</t>
    <phoneticPr fontId="5" type="noConversion"/>
  </si>
  <si>
    <t>전대</t>
    <phoneticPr fontId="5" type="noConversion"/>
  </si>
  <si>
    <t>건설중</t>
    <phoneticPr fontId="5" type="noConversion"/>
  </si>
  <si>
    <t>미착공/미입주</t>
    <phoneticPr fontId="5" type="noConversion"/>
  </si>
  <si>
    <t>남</t>
    <phoneticPr fontId="5" type="noConversion"/>
  </si>
  <si>
    <t>여</t>
    <phoneticPr fontId="5" type="noConversion"/>
  </si>
  <si>
    <t>음식료</t>
    <phoneticPr fontId="5" type="noConversion"/>
  </si>
  <si>
    <t>섬유/의복</t>
    <phoneticPr fontId="5" type="noConversion"/>
  </si>
  <si>
    <t>목재/종이</t>
    <phoneticPr fontId="5" type="noConversion"/>
  </si>
  <si>
    <t>석유화학</t>
    <phoneticPr fontId="5" type="noConversion"/>
  </si>
  <si>
    <t>비금속</t>
    <phoneticPr fontId="5" type="noConversion"/>
  </si>
  <si>
    <t>철강</t>
    <phoneticPr fontId="5" type="noConversion"/>
  </si>
  <si>
    <t>기계</t>
    <phoneticPr fontId="5" type="noConversion"/>
  </si>
  <si>
    <t>전기/전자</t>
    <phoneticPr fontId="5" type="noConversion"/>
  </si>
  <si>
    <t>운송장비</t>
    <phoneticPr fontId="5" type="noConversion"/>
  </si>
  <si>
    <t>기타</t>
    <phoneticPr fontId="5" type="noConversion"/>
  </si>
  <si>
    <t>비제조</t>
    <phoneticPr fontId="5" type="noConversion"/>
  </si>
  <si>
    <t>4. 매출액</t>
    <phoneticPr fontId="5" type="noConversion"/>
  </si>
  <si>
    <t>(1)생산(백만원)</t>
    <phoneticPr fontId="3" type="noConversion"/>
  </si>
  <si>
    <t>(2)수출(백만원)</t>
    <phoneticPr fontId="3" type="noConversion"/>
  </si>
  <si>
    <t>(3)연간계획</t>
    <phoneticPr fontId="5" type="noConversion"/>
  </si>
  <si>
    <t>(4)당분기실적</t>
    <phoneticPr fontId="5" type="noConversion"/>
  </si>
  <si>
    <t>(5)누계실적</t>
    <phoneticPr fontId="5" type="noConversion"/>
  </si>
  <si>
    <t>(6)연간계획</t>
    <phoneticPr fontId="5" type="noConversion"/>
  </si>
  <si>
    <t>(7)당분기실적</t>
    <phoneticPr fontId="5" type="noConversion"/>
  </si>
  <si>
    <t>(8)누계실적</t>
    <phoneticPr fontId="5" type="noConversion"/>
  </si>
  <si>
    <t>5. 폐수종말처리시설 및 지원시설</t>
  </si>
  <si>
    <t>폐수종말처리시설</t>
    <phoneticPr fontId="5" type="noConversion"/>
  </si>
  <si>
    <t>근 로 자  A P T</t>
    <phoneticPr fontId="5" type="noConversion"/>
  </si>
  <si>
    <t>기   숙   사</t>
    <phoneticPr fontId="5" type="noConversion"/>
  </si>
  <si>
    <t>탁아소 및 유치원</t>
    <phoneticPr fontId="5" type="noConversion"/>
  </si>
  <si>
    <t>처리용량</t>
    <phoneticPr fontId="5" type="noConversion"/>
  </si>
  <si>
    <t>총사업비</t>
    <phoneticPr fontId="5" type="noConversion"/>
  </si>
  <si>
    <t>세 대 수</t>
    <phoneticPr fontId="5" type="noConversion"/>
  </si>
  <si>
    <t>수용인원(명)</t>
    <phoneticPr fontId="5" type="noConversion"/>
  </si>
  <si>
    <t>8만톤/일</t>
    <phoneticPr fontId="5" type="noConversion"/>
  </si>
  <si>
    <t>452억원</t>
    <phoneticPr fontId="5" type="noConversion"/>
  </si>
  <si>
    <t>6. 단지 관리기관(관리사무소, 협의회, 협회 등)</t>
  </si>
  <si>
    <t>주  소</t>
    <phoneticPr fontId="5" type="noConversion"/>
  </si>
  <si>
    <t>대구광역시 달서구 갈산동 123-4</t>
    <phoneticPr fontId="5" type="noConversion"/>
  </si>
  <si>
    <t>전화번호</t>
    <phoneticPr fontId="5" type="noConversion"/>
  </si>
  <si>
    <t>581 - 4744</t>
    <phoneticPr fontId="5" type="noConversion"/>
  </si>
  <si>
    <t>인    원</t>
    <phoneticPr fontId="5" type="noConversion"/>
  </si>
  <si>
    <t>대구성서산업단지 1차단지 입주현황</t>
    <phoneticPr fontId="5" type="noConversion"/>
  </si>
  <si>
    <t>생   산 (십억원)</t>
    <phoneticPr fontId="5" type="noConversion"/>
  </si>
  <si>
    <t>수  출 (십억원)</t>
    <phoneticPr fontId="5" type="noConversion"/>
  </si>
  <si>
    <r>
      <t xml:space="preserve">2. 조성 및 분양   </t>
    </r>
    <r>
      <rPr>
        <sz val="16"/>
        <color rgb="FFFF0000"/>
        <rFont val="굴림"/>
        <family val="3"/>
        <charset val="129"/>
      </rPr>
      <t xml:space="preserve">                                                                                                 </t>
    </r>
    <r>
      <rPr>
        <sz val="14"/>
        <color rgb="FFFF0000"/>
        <rFont val="굴림"/>
        <family val="3"/>
        <charset val="129"/>
      </rPr>
      <t xml:space="preserve"> (단위 : 천㎡)</t>
    </r>
    <phoneticPr fontId="5" type="noConversion"/>
  </si>
  <si>
    <t>총  면  적
(천㎡)</t>
    <phoneticPr fontId="5" type="noConversion"/>
  </si>
  <si>
    <t>평  당
분양가
(원/평)</t>
    <phoneticPr fontId="5" type="noConversion"/>
  </si>
  <si>
    <t>대구성서산업단지 2차단지 입주현황</t>
    <phoneticPr fontId="5" type="noConversion"/>
  </si>
  <si>
    <t>대구성서산업단지 3차단지 입주현황</t>
    <phoneticPr fontId="5" type="noConversion"/>
  </si>
  <si>
    <t>평 당
분양가
(원/평)</t>
    <phoneticPr fontId="5" type="noConversion"/>
  </si>
  <si>
    <t>대구성서산업단지 4차단지 입주현황</t>
    <phoneticPr fontId="5" type="noConversion"/>
  </si>
  <si>
    <t>분양대상면적(천(㎡)</t>
    <phoneticPr fontId="5" type="noConversion"/>
  </si>
  <si>
    <t>고    용  ( 명)</t>
    <phoneticPr fontId="5" type="noConversion"/>
  </si>
  <si>
    <t>대구성서산업단지 5차단지 입주현황</t>
    <phoneticPr fontId="5" type="noConversion"/>
  </si>
  <si>
    <t>대구성서산업단지 출판단지 입주현황</t>
    <phoneticPr fontId="5" type="noConversion"/>
  </si>
  <si>
    <t>고    용  (명)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</si>
</sst>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_);[Red]\(#,##0\)"/>
    <numFmt numFmtId="177" formatCode="#,##0.0_);[Red]\(#,##0.0\)"/>
    <numFmt numFmtId="178" formatCode="#,##0_ "/>
  </numFmts>
  <fonts count="1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26"/>
      <name val="굴림"/>
      <family val="3"/>
      <charset val="129"/>
    </font>
    <font>
      <sz val="8"/>
      <name val="돋움"/>
      <family val="3"/>
      <charset val="129"/>
    </font>
    <font>
      <b/>
      <sz val="16"/>
      <name val="굴림"/>
      <family val="3"/>
      <charset val="129"/>
    </font>
    <font>
      <sz val="11"/>
      <color rgb="FFFF0000"/>
      <name val="굴림"/>
      <family val="3"/>
      <charset val="129"/>
    </font>
    <font>
      <sz val="10"/>
      <name val="굴림"/>
      <family val="3"/>
      <charset val="129"/>
    </font>
    <font>
      <b/>
      <sz val="16"/>
      <color rgb="FFFF0000"/>
      <name val="굴림"/>
      <family val="3"/>
      <charset val="129"/>
    </font>
    <font>
      <sz val="16"/>
      <color rgb="FFFF0000"/>
      <name val="굴림"/>
      <family val="3"/>
      <charset val="129"/>
    </font>
    <font>
      <sz val="14"/>
      <color rgb="FFFF0000"/>
      <name val="굴림"/>
      <family val="3"/>
      <charset val="129"/>
    </font>
    <font>
      <sz val="16"/>
      <name val="굴림"/>
      <family val="3"/>
      <charset val="129"/>
    </font>
    <font>
      <sz val="12"/>
      <name val="굴림"/>
      <family val="3"/>
      <charset val="129"/>
    </font>
    <font>
      <sz val="11"/>
      <color theme="1"/>
      <name val="굴림"/>
      <family val="3"/>
      <charset val="129"/>
    </font>
    <font>
      <sz val="5.5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rgb="FF000000"/>
      </patternFill>
    </fill>
    <fill>
      <patternFill patternType="solid">
        <fgColor theme="7" tint="0.79998168889431442"/>
        <bgColor indexed="64"/>
      </patternFill>
    </fill>
  </fills>
  <borders count="10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61">
    <xf numFmtId="0" fontId="0" fillId="0" borderId="0" xfId="0">
      <alignment vertical="center"/>
    </xf>
    <xf numFmtId="0" fontId="2" fillId="0" borderId="0" xfId="0" applyFont="1">
      <alignment vertical="center"/>
    </xf>
    <xf numFmtId="0" fontId="6" fillId="0" borderId="0" xfId="0" applyFont="1">
      <alignment vertical="center"/>
    </xf>
    <xf numFmtId="0" fontId="2" fillId="2" borderId="6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176" fontId="8" fillId="0" borderId="9" xfId="0" applyNumberFormat="1" applyFont="1" applyBorder="1">
      <alignment vertical="center"/>
    </xf>
    <xf numFmtId="176" fontId="2" fillId="0" borderId="10" xfId="0" applyNumberFormat="1" applyFont="1" applyBorder="1">
      <alignment vertical="center"/>
    </xf>
    <xf numFmtId="176" fontId="7" fillId="0" borderId="10" xfId="0" applyNumberFormat="1" applyFont="1" applyBorder="1">
      <alignment vertical="center"/>
    </xf>
    <xf numFmtId="177" fontId="2" fillId="0" borderId="10" xfId="0" applyNumberFormat="1" applyFont="1" applyBorder="1">
      <alignment vertical="center"/>
    </xf>
    <xf numFmtId="176" fontId="2" fillId="0" borderId="11" xfId="0" applyNumberFormat="1" applyFont="1" applyBorder="1">
      <alignment vertical="center"/>
    </xf>
    <xf numFmtId="176" fontId="2" fillId="0" borderId="12" xfId="0" applyNumberFormat="1" applyFont="1" applyBorder="1">
      <alignment vertical="center"/>
    </xf>
    <xf numFmtId="0" fontId="2" fillId="2" borderId="29" xfId="0" applyFont="1" applyFill="1" applyBorder="1" applyAlignment="1">
      <alignment horizontal="center" vertical="center"/>
    </xf>
    <xf numFmtId="41" fontId="2" fillId="0" borderId="35" xfId="1" applyFont="1" applyBorder="1" applyAlignment="1">
      <alignment horizontal="right" vertical="center"/>
    </xf>
    <xf numFmtId="41" fontId="8" fillId="0" borderId="35" xfId="1" applyFont="1" applyBorder="1" applyAlignment="1">
      <alignment horizontal="right" vertical="center"/>
    </xf>
    <xf numFmtId="41" fontId="2" fillId="0" borderId="36" xfId="1" applyFont="1" applyBorder="1" applyAlignment="1">
      <alignment horizontal="right" vertical="center"/>
    </xf>
    <xf numFmtId="41" fontId="2" fillId="0" borderId="23" xfId="1" applyFont="1" applyBorder="1" applyAlignment="1">
      <alignment horizontal="right" vertical="center"/>
    </xf>
    <xf numFmtId="41" fontId="2" fillId="0" borderId="37" xfId="1" applyFont="1" applyBorder="1" applyAlignment="1">
      <alignment horizontal="right" vertical="center"/>
    </xf>
    <xf numFmtId="41" fontId="2" fillId="0" borderId="43" xfId="1" applyFont="1" applyBorder="1" applyAlignment="1">
      <alignment horizontal="right" vertical="center"/>
    </xf>
    <xf numFmtId="41" fontId="2" fillId="0" borderId="44" xfId="1" applyFont="1" applyBorder="1" applyAlignment="1">
      <alignment horizontal="right" vertical="center"/>
    </xf>
    <xf numFmtId="41" fontId="2" fillId="0" borderId="46" xfId="1" applyFont="1" applyBorder="1" applyAlignment="1">
      <alignment horizontal="right" vertical="center"/>
    </xf>
    <xf numFmtId="41" fontId="2" fillId="0" borderId="47" xfId="1" applyFont="1" applyBorder="1" applyAlignment="1">
      <alignment horizontal="right" vertical="center"/>
    </xf>
    <xf numFmtId="0" fontId="2" fillId="0" borderId="0" xfId="0" applyFont="1" applyAlignment="1">
      <alignment vertical="center" wrapText="1"/>
    </xf>
    <xf numFmtId="0" fontId="12" fillId="0" borderId="0" xfId="0" applyFont="1">
      <alignment vertical="center"/>
    </xf>
    <xf numFmtId="41" fontId="2" fillId="0" borderId="51" xfId="1" applyFont="1" applyBorder="1" applyAlignment="1">
      <alignment horizontal="right" vertical="center"/>
    </xf>
    <xf numFmtId="41" fontId="2" fillId="0" borderId="49" xfId="1" applyFont="1" applyBorder="1" applyAlignment="1">
      <alignment horizontal="right" vertical="center"/>
    </xf>
    <xf numFmtId="41" fontId="2" fillId="0" borderId="56" xfId="1" applyFont="1" applyBorder="1" applyAlignment="1">
      <alignment horizontal="right" vertical="center"/>
    </xf>
    <xf numFmtId="41" fontId="2" fillId="0" borderId="54" xfId="1" applyFont="1" applyBorder="1" applyAlignment="1">
      <alignment horizontal="right" vertical="center"/>
    </xf>
    <xf numFmtId="41" fontId="2" fillId="0" borderId="61" xfId="1" applyFont="1" applyBorder="1" applyAlignment="1">
      <alignment horizontal="right" vertical="center"/>
    </xf>
    <xf numFmtId="41" fontId="2" fillId="0" borderId="59" xfId="1" applyFont="1" applyBorder="1" applyAlignment="1">
      <alignment horizontal="right" vertical="center"/>
    </xf>
    <xf numFmtId="178" fontId="2" fillId="0" borderId="0" xfId="0" applyNumberFormat="1" applyFont="1">
      <alignment vertical="center"/>
    </xf>
    <xf numFmtId="0" fontId="13" fillId="0" borderId="0" xfId="0" applyFont="1">
      <alignment vertical="center"/>
    </xf>
    <xf numFmtId="0" fontId="9" fillId="0" borderId="0" xfId="0" applyFont="1">
      <alignment vertical="center"/>
    </xf>
    <xf numFmtId="0" fontId="7" fillId="0" borderId="0" xfId="0" applyFont="1">
      <alignment vertical="center"/>
    </xf>
    <xf numFmtId="0" fontId="7" fillId="2" borderId="63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 wrapText="1"/>
    </xf>
    <xf numFmtId="176" fontId="2" fillId="0" borderId="9" xfId="0" applyNumberFormat="1" applyFont="1" applyBorder="1" applyAlignment="1">
      <alignment horizontal="right" vertical="center"/>
    </xf>
    <xf numFmtId="176" fontId="2" fillId="0" borderId="10" xfId="0" applyNumberFormat="1" applyFont="1" applyBorder="1" applyAlignment="1">
      <alignment horizontal="right" vertical="center"/>
    </xf>
    <xf numFmtId="176" fontId="7" fillId="0" borderId="10" xfId="0" applyNumberFormat="1" applyFont="1" applyBorder="1" applyAlignment="1">
      <alignment horizontal="right" vertical="center"/>
    </xf>
    <xf numFmtId="176" fontId="2" fillId="0" borderId="11" xfId="0" applyNumberFormat="1" applyFont="1" applyBorder="1" applyAlignment="1">
      <alignment horizontal="right" vertical="center"/>
    </xf>
    <xf numFmtId="178" fontId="13" fillId="0" borderId="0" xfId="0" applyNumberFormat="1" applyFont="1">
      <alignment vertical="center"/>
    </xf>
    <xf numFmtId="0" fontId="14" fillId="2" borderId="6" xfId="0" applyFont="1" applyFill="1" applyBorder="1" applyAlignment="1">
      <alignment horizontal="center" vertical="center"/>
    </xf>
    <xf numFmtId="0" fontId="14" fillId="2" borderId="63" xfId="0" applyFont="1" applyFill="1" applyBorder="1" applyAlignment="1">
      <alignment horizontal="center" vertical="center"/>
    </xf>
    <xf numFmtId="41" fontId="14" fillId="0" borderId="35" xfId="1" applyFont="1" applyBorder="1" applyAlignment="1">
      <alignment horizontal="right" vertical="center"/>
    </xf>
    <xf numFmtId="41" fontId="14" fillId="0" borderId="36" xfId="1" applyFont="1" applyBorder="1" applyAlignment="1">
      <alignment horizontal="right" vertical="center"/>
    </xf>
    <xf numFmtId="41" fontId="14" fillId="0" borderId="23" xfId="1" applyFont="1" applyBorder="1" applyAlignment="1">
      <alignment horizontal="right" vertical="center"/>
    </xf>
    <xf numFmtId="41" fontId="14" fillId="0" borderId="37" xfId="1" applyFont="1" applyBorder="1" applyAlignment="1">
      <alignment horizontal="right" vertical="center"/>
    </xf>
    <xf numFmtId="41" fontId="14" fillId="0" borderId="44" xfId="1" applyFont="1" applyBorder="1" applyAlignment="1">
      <alignment horizontal="right" vertical="center"/>
    </xf>
    <xf numFmtId="41" fontId="14" fillId="0" borderId="47" xfId="1" applyFont="1" applyBorder="1" applyAlignment="1">
      <alignment horizontal="right" vertical="center"/>
    </xf>
    <xf numFmtId="0" fontId="2" fillId="2" borderId="63" xfId="0" applyFont="1" applyFill="1" applyBorder="1" applyAlignment="1">
      <alignment horizontal="center" vertical="center"/>
    </xf>
    <xf numFmtId="178" fontId="7" fillId="0" borderId="10" xfId="0" applyNumberFormat="1" applyFont="1" applyBorder="1" applyAlignment="1">
      <alignment horizontal="right" vertical="center"/>
    </xf>
    <xf numFmtId="178" fontId="2" fillId="0" borderId="10" xfId="0" applyNumberFormat="1" applyFont="1" applyBorder="1" applyAlignment="1">
      <alignment horizontal="right" vertical="center"/>
    </xf>
    <xf numFmtId="178" fontId="2" fillId="0" borderId="11" xfId="0" applyNumberFormat="1" applyFont="1" applyBorder="1" applyAlignment="1">
      <alignment horizontal="right" vertical="center"/>
    </xf>
    <xf numFmtId="178" fontId="2" fillId="0" borderId="9" xfId="0" applyNumberFormat="1" applyFont="1" applyBorder="1" applyAlignment="1">
      <alignment horizontal="right" vertical="center"/>
    </xf>
    <xf numFmtId="41" fontId="2" fillId="0" borderId="36" xfId="1" applyFont="1" applyBorder="1">
      <alignment vertical="center"/>
    </xf>
    <xf numFmtId="41" fontId="15" fillId="0" borderId="37" xfId="1" applyFont="1" applyBorder="1" applyAlignment="1">
      <alignment vertical="center"/>
    </xf>
    <xf numFmtId="41" fontId="2" fillId="0" borderId="37" xfId="1" applyFont="1" applyBorder="1" applyAlignment="1">
      <alignment vertical="center"/>
    </xf>
    <xf numFmtId="41" fontId="2" fillId="0" borderId="47" xfId="1" applyFont="1" applyBorder="1" applyAlignment="1">
      <alignment vertical="center"/>
    </xf>
    <xf numFmtId="176" fontId="8" fillId="0" borderId="9" xfId="0" applyNumberFormat="1" applyFont="1" applyBorder="1" applyAlignment="1">
      <alignment horizontal="right" vertical="center"/>
    </xf>
    <xf numFmtId="177" fontId="7" fillId="0" borderId="10" xfId="0" applyNumberFormat="1" applyFont="1" applyBorder="1" applyAlignment="1">
      <alignment horizontal="right" vertical="center"/>
    </xf>
    <xf numFmtId="0" fontId="2" fillId="2" borderId="94" xfId="0" applyFont="1" applyFill="1" applyBorder="1" applyAlignment="1">
      <alignment horizontal="center" vertical="center"/>
    </xf>
    <xf numFmtId="41" fontId="2" fillId="0" borderId="96" xfId="1" applyFont="1" applyBorder="1" applyAlignment="1">
      <alignment horizontal="right" vertical="center"/>
    </xf>
    <xf numFmtId="41" fontId="2" fillId="0" borderId="98" xfId="1" applyFont="1" applyBorder="1" applyAlignment="1">
      <alignment horizontal="right" vertical="center"/>
    </xf>
    <xf numFmtId="41" fontId="2" fillId="0" borderId="100" xfId="1" applyFont="1" applyBorder="1" applyAlignment="1">
      <alignment horizontal="right" vertical="center"/>
    </xf>
    <xf numFmtId="0" fontId="2" fillId="0" borderId="64" xfId="0" applyFont="1" applyBorder="1" applyAlignment="1">
      <alignment horizontal="center" vertical="center"/>
    </xf>
    <xf numFmtId="0" fontId="2" fillId="2" borderId="64" xfId="0" applyFont="1" applyFill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right" vertical="center"/>
    </xf>
    <xf numFmtId="0" fontId="2" fillId="0" borderId="10" xfId="0" applyFont="1" applyBorder="1" applyAlignment="1">
      <alignment horizontal="right" vertical="center"/>
    </xf>
    <xf numFmtId="0" fontId="2" fillId="0" borderId="11" xfId="0" applyFont="1" applyBorder="1" applyAlignment="1">
      <alignment horizontal="right" vertical="center"/>
    </xf>
    <xf numFmtId="0" fontId="2" fillId="2" borderId="101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27" xfId="0" applyFont="1" applyFill="1" applyBorder="1" applyAlignment="1">
      <alignment horizontal="center" vertical="center"/>
    </xf>
    <xf numFmtId="41" fontId="7" fillId="0" borderId="9" xfId="1" applyFont="1" applyFill="1" applyBorder="1" applyAlignment="1">
      <alignment horizontal="right" vertical="center"/>
    </xf>
    <xf numFmtId="41" fontId="7" fillId="0" borderId="10" xfId="1" applyFont="1" applyFill="1" applyBorder="1" applyAlignment="1">
      <alignment horizontal="right" vertical="center"/>
    </xf>
    <xf numFmtId="41" fontId="2" fillId="0" borderId="10" xfId="1" applyFont="1" applyFill="1" applyBorder="1" applyAlignment="1">
      <alignment horizontal="right" vertical="center"/>
    </xf>
    <xf numFmtId="41" fontId="2" fillId="0" borderId="11" xfId="1" applyFont="1" applyFill="1" applyBorder="1" applyAlignment="1">
      <alignment horizontal="right" vertical="center"/>
    </xf>
    <xf numFmtId="0" fontId="2" fillId="2" borderId="14" xfId="0" applyFont="1" applyFill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2" fillId="2" borderId="58" xfId="0" applyFont="1" applyFill="1" applyBorder="1" applyAlignment="1">
      <alignment horizontal="center" vertical="center"/>
    </xf>
    <xf numFmtId="0" fontId="2" fillId="2" borderId="59" xfId="0" applyFont="1" applyFill="1" applyBorder="1" applyAlignment="1">
      <alignment horizontal="center" vertical="center"/>
    </xf>
    <xf numFmtId="0" fontId="2" fillId="2" borderId="99" xfId="0" applyFont="1" applyFill="1" applyBorder="1" applyAlignment="1">
      <alignment horizontal="center" vertical="center"/>
    </xf>
    <xf numFmtId="41" fontId="2" fillId="0" borderId="59" xfId="1" applyFont="1" applyBorder="1" applyAlignment="1">
      <alignment horizontal="right" vertical="center"/>
    </xf>
    <xf numFmtId="41" fontId="2" fillId="0" borderId="62" xfId="1" applyFont="1" applyBorder="1" applyAlignment="1">
      <alignment horizontal="righ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4" xfId="0" applyFont="1" applyFill="1" applyBorder="1" applyAlignment="1">
      <alignment horizontal="center" vertical="center"/>
    </xf>
    <xf numFmtId="0" fontId="2" fillId="2" borderId="45" xfId="0" applyFont="1" applyFill="1" applyBorder="1" applyAlignment="1">
      <alignment horizontal="center" vertical="center"/>
    </xf>
    <xf numFmtId="41" fontId="2" fillId="0" borderId="44" xfId="1" applyFont="1" applyBorder="1" applyAlignment="1">
      <alignment horizontal="right" vertical="center"/>
    </xf>
    <xf numFmtId="41" fontId="2" fillId="0" borderId="47" xfId="1" applyFont="1" applyBorder="1" applyAlignment="1">
      <alignment horizontal="right" vertical="center"/>
    </xf>
    <xf numFmtId="0" fontId="2" fillId="2" borderId="53" xfId="0" applyFont="1" applyFill="1" applyBorder="1" applyAlignment="1">
      <alignment horizontal="center" vertical="center"/>
    </xf>
    <xf numFmtId="0" fontId="2" fillId="2" borderId="54" xfId="0" applyFont="1" applyFill="1" applyBorder="1" applyAlignment="1">
      <alignment horizontal="center" vertical="center"/>
    </xf>
    <xf numFmtId="0" fontId="2" fillId="2" borderId="97" xfId="0" applyFont="1" applyFill="1" applyBorder="1" applyAlignment="1">
      <alignment horizontal="center" vertical="center"/>
    </xf>
    <xf numFmtId="41" fontId="2" fillId="0" borderId="54" xfId="1" applyFont="1" applyBorder="1" applyAlignment="1">
      <alignment horizontal="right" vertical="center"/>
    </xf>
    <xf numFmtId="41" fontId="2" fillId="0" borderId="57" xfId="1" applyFont="1" applyBorder="1" applyAlignment="1">
      <alignment horizontal="right" vertical="center"/>
    </xf>
    <xf numFmtId="0" fontId="2" fillId="2" borderId="48" xfId="0" applyFont="1" applyFill="1" applyBorder="1" applyAlignment="1">
      <alignment horizontal="center" vertical="center"/>
    </xf>
    <xf numFmtId="0" fontId="2" fillId="2" borderId="49" xfId="0" applyFont="1" applyFill="1" applyBorder="1" applyAlignment="1">
      <alignment horizontal="center" vertical="center"/>
    </xf>
    <xf numFmtId="0" fontId="2" fillId="2" borderId="95" xfId="0" applyFont="1" applyFill="1" applyBorder="1" applyAlignment="1">
      <alignment horizontal="center" vertical="center"/>
    </xf>
    <xf numFmtId="41" fontId="2" fillId="0" borderId="49" xfId="1" applyFont="1" applyBorder="1" applyAlignment="1">
      <alignment horizontal="right" vertical="center"/>
    </xf>
    <xf numFmtId="41" fontId="2" fillId="0" borderId="52" xfId="1" applyFont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30" xfId="0" applyFont="1" applyFill="1" applyBorder="1" applyAlignment="1">
      <alignment horizontal="center" vertical="center"/>
    </xf>
    <xf numFmtId="0" fontId="2" fillId="2" borderId="9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 wrapText="1"/>
    </xf>
    <xf numFmtId="0" fontId="2" fillId="2" borderId="38" xfId="0" applyFont="1" applyFill="1" applyBorder="1" applyAlignment="1">
      <alignment horizontal="center" vertical="center"/>
    </xf>
    <xf numFmtId="0" fontId="2" fillId="2" borderId="39" xfId="0" applyFont="1" applyFill="1" applyBorder="1" applyAlignment="1">
      <alignment horizontal="center" vertical="center"/>
    </xf>
    <xf numFmtId="41" fontId="2" fillId="0" borderId="40" xfId="1" applyFont="1" applyBorder="1" applyAlignment="1">
      <alignment horizontal="right" vertical="center" wrapText="1"/>
    </xf>
    <xf numFmtId="41" fontId="2" fillId="0" borderId="22" xfId="1" applyFont="1" applyBorder="1" applyAlignment="1">
      <alignment horizontal="right" vertical="center" wrapText="1"/>
    </xf>
    <xf numFmtId="41" fontId="2" fillId="0" borderId="24" xfId="1" applyFont="1" applyBorder="1" applyAlignment="1">
      <alignment horizontal="right" vertical="center"/>
    </xf>
    <xf numFmtId="41" fontId="2" fillId="0" borderId="22" xfId="1" applyFont="1" applyBorder="1" applyAlignment="1">
      <alignment horizontal="right" vertical="center"/>
    </xf>
    <xf numFmtId="0" fontId="2" fillId="2" borderId="90" xfId="0" applyFont="1" applyFill="1" applyBorder="1" applyAlignment="1">
      <alignment horizontal="center" vertical="center"/>
    </xf>
    <xf numFmtId="0" fontId="2" fillId="2" borderId="91" xfId="0" applyFont="1" applyFill="1" applyBorder="1" applyAlignment="1">
      <alignment horizontal="center" vertical="center"/>
    </xf>
    <xf numFmtId="41" fontId="2" fillId="0" borderId="92" xfId="1" applyFont="1" applyBorder="1" applyAlignment="1">
      <alignment horizontal="right" vertical="center" wrapText="1"/>
    </xf>
    <xf numFmtId="41" fontId="2" fillId="0" borderId="46" xfId="1" applyFont="1" applyBorder="1" applyAlignment="1">
      <alignment horizontal="right" vertical="center" wrapText="1"/>
    </xf>
    <xf numFmtId="41" fontId="2" fillId="0" borderId="45" xfId="1" applyFont="1" applyBorder="1" applyAlignment="1">
      <alignment horizontal="right" vertical="center"/>
    </xf>
    <xf numFmtId="41" fontId="2" fillId="0" borderId="46" xfId="1" applyFont="1" applyBorder="1" applyAlignment="1">
      <alignment horizontal="right" vertical="center"/>
    </xf>
    <xf numFmtId="0" fontId="2" fillId="2" borderId="80" xfId="0" applyFont="1" applyFill="1" applyBorder="1" applyAlignment="1">
      <alignment horizontal="center" vertical="center"/>
    </xf>
    <xf numFmtId="0" fontId="2" fillId="2" borderId="81" xfId="0" applyFont="1" applyFill="1" applyBorder="1" applyAlignment="1">
      <alignment horizontal="center" vertical="center"/>
    </xf>
    <xf numFmtId="0" fontId="2" fillId="2" borderId="86" xfId="0" applyFont="1" applyFill="1" applyBorder="1" applyAlignment="1">
      <alignment horizontal="center" vertical="center"/>
    </xf>
    <xf numFmtId="0" fontId="2" fillId="2" borderId="85" xfId="0" applyFont="1" applyFill="1" applyBorder="1" applyAlignment="1">
      <alignment horizontal="center"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25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2" fillId="2" borderId="29" xfId="0" applyFont="1" applyFill="1" applyBorder="1" applyAlignment="1">
      <alignment horizontal="center" vertical="center"/>
    </xf>
    <xf numFmtId="0" fontId="2" fillId="2" borderId="87" xfId="0" applyFont="1" applyFill="1" applyBorder="1" applyAlignment="1">
      <alignment horizontal="center" vertical="center"/>
    </xf>
    <xf numFmtId="0" fontId="2" fillId="2" borderId="88" xfId="0" applyFont="1" applyFill="1" applyBorder="1" applyAlignment="1">
      <alignment horizontal="center" vertical="center"/>
    </xf>
    <xf numFmtId="41" fontId="2" fillId="0" borderId="68" xfId="1" applyFont="1" applyBorder="1" applyAlignment="1">
      <alignment horizontal="right" vertical="center"/>
    </xf>
    <xf numFmtId="41" fontId="2" fillId="0" borderId="69" xfId="1" applyFont="1" applyBorder="1" applyAlignment="1">
      <alignment horizontal="right" vertical="center"/>
    </xf>
    <xf numFmtId="0" fontId="2" fillId="2" borderId="70" xfId="0" applyFont="1" applyFill="1" applyBorder="1" applyAlignment="1">
      <alignment horizontal="center" vertical="center"/>
    </xf>
    <xf numFmtId="0" fontId="9" fillId="0" borderId="13" xfId="0" applyFont="1" applyBorder="1">
      <alignment vertical="center"/>
    </xf>
    <xf numFmtId="0" fontId="7" fillId="0" borderId="13" xfId="0" applyFont="1" applyBorder="1">
      <alignment vertical="center"/>
    </xf>
    <xf numFmtId="0" fontId="2" fillId="2" borderId="71" xfId="0" applyFont="1" applyFill="1" applyBorder="1" applyAlignment="1">
      <alignment horizontal="center" vertical="center"/>
    </xf>
    <xf numFmtId="0" fontId="2" fillId="2" borderId="72" xfId="0" applyFont="1" applyFill="1" applyBorder="1" applyAlignment="1">
      <alignment horizontal="center" vertical="center"/>
    </xf>
    <xf numFmtId="0" fontId="2" fillId="2" borderId="75" xfId="0" applyFont="1" applyFill="1" applyBorder="1" applyAlignment="1">
      <alignment horizontal="center" vertical="center"/>
    </xf>
    <xf numFmtId="0" fontId="2" fillId="2" borderId="76" xfId="0" applyFont="1" applyFill="1" applyBorder="1" applyAlignment="1">
      <alignment horizontal="center" vertical="center"/>
    </xf>
    <xf numFmtId="0" fontId="2" fillId="2" borderId="82" xfId="0" applyFont="1" applyFill="1" applyBorder="1" applyAlignment="1">
      <alignment horizontal="center" vertical="center"/>
    </xf>
    <xf numFmtId="0" fontId="2" fillId="2" borderId="83" xfId="0" applyFont="1" applyFill="1" applyBorder="1" applyAlignment="1">
      <alignment horizontal="center" vertical="center"/>
    </xf>
    <xf numFmtId="0" fontId="2" fillId="2" borderId="73" xfId="0" applyFont="1" applyFill="1" applyBorder="1" applyAlignment="1">
      <alignment horizontal="center" vertical="center" wrapText="1"/>
    </xf>
    <xf numFmtId="0" fontId="2" fillId="2" borderId="74" xfId="0" applyFont="1" applyFill="1" applyBorder="1" applyAlignment="1">
      <alignment horizontal="center" vertical="center" wrapText="1"/>
    </xf>
    <xf numFmtId="0" fontId="2" fillId="2" borderId="77" xfId="0" applyFont="1" applyFill="1" applyBorder="1" applyAlignment="1">
      <alignment horizontal="center" vertical="center" wrapText="1"/>
    </xf>
    <xf numFmtId="0" fontId="2" fillId="2" borderId="78" xfId="0" applyFont="1" applyFill="1" applyBorder="1" applyAlignment="1">
      <alignment horizontal="center" vertical="center" wrapText="1"/>
    </xf>
    <xf numFmtId="0" fontId="2" fillId="2" borderId="84" xfId="0" applyFont="1" applyFill="1" applyBorder="1" applyAlignment="1">
      <alignment horizontal="center" vertical="center" wrapText="1"/>
    </xf>
    <xf numFmtId="0" fontId="2" fillId="2" borderId="85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6" xfId="0" applyFont="1" applyFill="1" applyBorder="1" applyAlignment="1">
      <alignment horizontal="center" vertical="center" wrapText="1"/>
    </xf>
    <xf numFmtId="0" fontId="2" fillId="2" borderId="31" xfId="0" applyFont="1" applyFill="1" applyBorder="1" applyAlignment="1">
      <alignment horizontal="center" vertical="center" wrapText="1"/>
    </xf>
    <xf numFmtId="0" fontId="2" fillId="2" borderId="79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2" borderId="60" xfId="0" applyFont="1" applyFill="1" applyBorder="1" applyAlignment="1">
      <alignment horizontal="center" vertical="center"/>
    </xf>
    <xf numFmtId="0" fontId="2" fillId="2" borderId="42" xfId="0" applyFont="1" applyFill="1" applyBorder="1" applyAlignment="1">
      <alignment horizontal="center" vertical="center"/>
    </xf>
    <xf numFmtId="0" fontId="2" fillId="2" borderId="55" xfId="0" applyFont="1" applyFill="1" applyBorder="1" applyAlignment="1">
      <alignment horizontal="center" vertical="center"/>
    </xf>
    <xf numFmtId="0" fontId="2" fillId="2" borderId="50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41" fontId="2" fillId="0" borderId="23" xfId="1" applyFont="1" applyBorder="1" applyAlignment="1">
      <alignment horizontal="right" vertical="center" wrapText="1"/>
    </xf>
    <xf numFmtId="41" fontId="2" fillId="0" borderId="35" xfId="1" applyFont="1" applyBorder="1" applyAlignment="1">
      <alignment horizontal="right" vertical="center"/>
    </xf>
    <xf numFmtId="41" fontId="2" fillId="0" borderId="44" xfId="1" applyFont="1" applyBorder="1" applyAlignment="1">
      <alignment horizontal="right" vertical="center" wrapText="1"/>
    </xf>
    <xf numFmtId="0" fontId="2" fillId="2" borderId="23" xfId="0" applyFont="1" applyFill="1" applyBorder="1" applyAlignment="1">
      <alignment horizontal="center"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41" fontId="2" fillId="0" borderId="34" xfId="1" applyFont="1" applyBorder="1" applyAlignment="1">
      <alignment horizontal="right" vertical="center" wrapText="1"/>
    </xf>
    <xf numFmtId="41" fontId="2" fillId="0" borderId="35" xfId="1" applyFont="1" applyBorder="1" applyAlignment="1">
      <alignment horizontal="right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2" xfId="0" applyFont="1" applyFill="1" applyBorder="1" applyAlignment="1">
      <alignment horizontal="center" vertical="center" wrapText="1"/>
    </xf>
    <xf numFmtId="0" fontId="2" fillId="2" borderId="23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41" fontId="2" fillId="0" borderId="23" xfId="1" applyFont="1" applyBorder="1" applyAlignment="1">
      <alignment horizontal="right" vertical="center"/>
    </xf>
    <xf numFmtId="41" fontId="2" fillId="0" borderId="43" xfId="1" applyFont="1" applyBorder="1" applyAlignment="1">
      <alignment horizontal="right" vertical="center" wrapText="1"/>
    </xf>
    <xf numFmtId="178" fontId="7" fillId="0" borderId="9" xfId="0" applyNumberFormat="1" applyFont="1" applyBorder="1" applyAlignment="1">
      <alignment horizontal="right" vertical="center"/>
    </xf>
    <xf numFmtId="178" fontId="7" fillId="0" borderId="10" xfId="0" applyNumberFormat="1" applyFont="1" applyBorder="1" applyAlignment="1">
      <alignment horizontal="right" vertical="center"/>
    </xf>
    <xf numFmtId="178" fontId="2" fillId="0" borderId="10" xfId="0" applyNumberFormat="1" applyFont="1" applyBorder="1" applyAlignment="1">
      <alignment horizontal="right" vertical="center"/>
    </xf>
    <xf numFmtId="178" fontId="2" fillId="0" borderId="11" xfId="0" applyNumberFormat="1" applyFont="1" applyBorder="1" applyAlignment="1">
      <alignment horizontal="right" vertical="center"/>
    </xf>
    <xf numFmtId="41" fontId="2" fillId="0" borderId="89" xfId="1" applyFont="1" applyBorder="1" applyAlignment="1">
      <alignment horizontal="right" vertical="center" wrapText="1"/>
    </xf>
    <xf numFmtId="41" fontId="2" fillId="0" borderId="69" xfId="1" applyFont="1" applyBorder="1" applyAlignment="1">
      <alignment horizontal="right" vertical="center" wrapText="1"/>
    </xf>
    <xf numFmtId="0" fontId="14" fillId="2" borderId="20" xfId="0" applyFont="1" applyFill="1" applyBorder="1" applyAlignment="1">
      <alignment horizontal="center" vertical="center"/>
    </xf>
    <xf numFmtId="0" fontId="14" fillId="2" borderId="21" xfId="0" applyFont="1" applyFill="1" applyBorder="1" applyAlignment="1">
      <alignment horizontal="center" vertical="center"/>
    </xf>
    <xf numFmtId="41" fontId="14" fillId="0" borderId="34" xfId="1" applyFont="1" applyBorder="1" applyAlignment="1">
      <alignment horizontal="right" vertical="center"/>
    </xf>
    <xf numFmtId="41" fontId="14" fillId="0" borderId="35" xfId="1" applyFont="1" applyBorder="1" applyAlignment="1">
      <alignment horizontal="right" vertical="center"/>
    </xf>
    <xf numFmtId="41" fontId="14" fillId="0" borderId="23" xfId="1" applyFont="1" applyBorder="1" applyAlignment="1">
      <alignment horizontal="right" vertical="center"/>
    </xf>
    <xf numFmtId="0" fontId="14" fillId="2" borderId="41" xfId="0" applyFont="1" applyFill="1" applyBorder="1" applyAlignment="1">
      <alignment horizontal="center" vertical="center"/>
    </xf>
    <xf numFmtId="0" fontId="14" fillId="2" borderId="42" xfId="0" applyFont="1" applyFill="1" applyBorder="1" applyAlignment="1">
      <alignment horizontal="center" vertical="center"/>
    </xf>
    <xf numFmtId="41" fontId="14" fillId="0" borderId="46" xfId="1" applyFont="1" applyBorder="1" applyAlignment="1">
      <alignment horizontal="right" vertical="center"/>
    </xf>
    <xf numFmtId="41" fontId="14" fillId="0" borderId="44" xfId="1" applyFont="1" applyBorder="1" applyAlignment="1">
      <alignment horizontal="right" vertical="center"/>
    </xf>
    <xf numFmtId="41" fontId="14" fillId="0" borderId="45" xfId="1" applyFont="1" applyBorder="1" applyAlignment="1">
      <alignment horizontal="right" vertical="center"/>
    </xf>
    <xf numFmtId="0" fontId="14" fillId="2" borderId="23" xfId="0" applyFont="1" applyFill="1" applyBorder="1" applyAlignment="1">
      <alignment horizontal="center" vertical="center"/>
    </xf>
    <xf numFmtId="0" fontId="14" fillId="2" borderId="6" xfId="0" applyFont="1" applyFill="1" applyBorder="1" applyAlignment="1">
      <alignment horizontal="center" vertical="center"/>
    </xf>
    <xf numFmtId="0" fontId="14" fillId="2" borderId="24" xfId="0" applyFont="1" applyFill="1" applyBorder="1" applyAlignment="1">
      <alignment horizontal="center" vertical="center"/>
    </xf>
    <xf numFmtId="0" fontId="14" fillId="2" borderId="25" xfId="0" applyFont="1" applyFill="1" applyBorder="1" applyAlignment="1">
      <alignment horizontal="center" vertical="center"/>
    </xf>
    <xf numFmtId="0" fontId="14" fillId="2" borderId="22" xfId="0" applyFont="1" applyFill="1" applyBorder="1" applyAlignment="1">
      <alignment horizontal="center" vertical="center"/>
    </xf>
    <xf numFmtId="0" fontId="14" fillId="2" borderId="30" xfId="0" applyFont="1" applyFill="1" applyBorder="1" applyAlignment="1">
      <alignment horizontal="center" vertical="center"/>
    </xf>
    <xf numFmtId="0" fontId="14" fillId="2" borderId="29" xfId="0" applyFont="1" applyFill="1" applyBorder="1" applyAlignment="1">
      <alignment horizontal="center" vertical="center"/>
    </xf>
    <xf numFmtId="0" fontId="14" fillId="2" borderId="32" xfId="0" applyFont="1" applyFill="1" applyBorder="1" applyAlignment="1">
      <alignment horizontal="center" vertical="center"/>
    </xf>
    <xf numFmtId="0" fontId="14" fillId="2" borderId="33" xfId="0" applyFont="1" applyFill="1" applyBorder="1" applyAlignment="1">
      <alignment horizontal="center" vertical="center"/>
    </xf>
    <xf numFmtId="41" fontId="14" fillId="0" borderId="68" xfId="1" applyFont="1" applyBorder="1" applyAlignment="1">
      <alignment horizontal="right" vertical="center"/>
    </xf>
    <xf numFmtId="41" fontId="14" fillId="0" borderId="69" xfId="1" applyFont="1" applyBorder="1" applyAlignment="1">
      <alignment horizontal="right" vertical="center"/>
    </xf>
    <xf numFmtId="0" fontId="14" fillId="2" borderId="14" xfId="0" applyFont="1" applyFill="1" applyBorder="1" applyAlignment="1">
      <alignment horizontal="center" vertical="center"/>
    </xf>
    <xf numFmtId="0" fontId="14" fillId="2" borderId="15" xfId="0" applyFont="1" applyFill="1" applyBorder="1" applyAlignment="1">
      <alignment horizontal="center" vertical="center"/>
    </xf>
    <xf numFmtId="0" fontId="14" fillId="2" borderId="27" xfId="0" applyFont="1" applyFill="1" applyBorder="1" applyAlignment="1">
      <alignment horizontal="center" vertical="center"/>
    </xf>
    <xf numFmtId="0" fontId="14" fillId="2" borderId="28" xfId="0" applyFont="1" applyFill="1" applyBorder="1" applyAlignment="1">
      <alignment horizontal="center" vertical="center"/>
    </xf>
    <xf numFmtId="0" fontId="14" fillId="2" borderId="16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wrapText="1"/>
    </xf>
    <xf numFmtId="0" fontId="14" fillId="2" borderId="22" xfId="0" applyFont="1" applyFill="1" applyBorder="1" applyAlignment="1">
      <alignment horizontal="center" vertical="center" wrapText="1"/>
    </xf>
    <xf numFmtId="0" fontId="14" fillId="2" borderId="23" xfId="0" applyFont="1" applyFill="1" applyBorder="1" applyAlignment="1">
      <alignment horizontal="center" vertical="center" wrapText="1"/>
    </xf>
    <xf numFmtId="0" fontId="14" fillId="2" borderId="29" xfId="0" applyFont="1" applyFill="1" applyBorder="1" applyAlignment="1">
      <alignment horizontal="center" vertical="center" wrapText="1"/>
    </xf>
    <xf numFmtId="0" fontId="14" fillId="2" borderId="6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/>
    </xf>
    <xf numFmtId="0" fontId="14" fillId="2" borderId="17" xfId="0" applyFont="1" applyFill="1" applyBorder="1" applyAlignment="1">
      <alignment horizontal="center" vertical="center"/>
    </xf>
    <xf numFmtId="0" fontId="14" fillId="2" borderId="18" xfId="0" applyFont="1" applyFill="1" applyBorder="1" applyAlignment="1">
      <alignment horizontal="center" vertical="center"/>
    </xf>
    <xf numFmtId="0" fontId="14" fillId="2" borderId="16" xfId="0" applyFont="1" applyFill="1" applyBorder="1" applyAlignment="1">
      <alignment horizontal="center" vertical="center"/>
    </xf>
    <xf numFmtId="0" fontId="14" fillId="2" borderId="19" xfId="0" applyFont="1" applyFill="1" applyBorder="1" applyAlignment="1">
      <alignment horizontal="center" vertical="center" wrapText="1"/>
    </xf>
    <xf numFmtId="0" fontId="14" fillId="2" borderId="26" xfId="0" applyFont="1" applyFill="1" applyBorder="1" applyAlignment="1">
      <alignment horizontal="center" vertical="center" wrapText="1"/>
    </xf>
    <xf numFmtId="0" fontId="14" fillId="2" borderId="31" xfId="0" applyFont="1" applyFill="1" applyBorder="1" applyAlignment="1">
      <alignment horizontal="center" vertical="center" wrapText="1"/>
    </xf>
    <xf numFmtId="0" fontId="14" fillId="0" borderId="64" xfId="0" applyFont="1" applyBorder="1" applyAlignment="1">
      <alignment horizontal="center" vertical="center"/>
    </xf>
    <xf numFmtId="0" fontId="14" fillId="2" borderId="64" xfId="0" applyFont="1" applyFill="1" applyBorder="1" applyAlignment="1">
      <alignment horizontal="center" vertical="center"/>
    </xf>
    <xf numFmtId="0" fontId="14" fillId="0" borderId="65" xfId="0" applyFont="1" applyBorder="1" applyAlignment="1">
      <alignment horizontal="center" vertical="center"/>
    </xf>
    <xf numFmtId="0" fontId="14" fillId="2" borderId="8" xfId="0" applyFont="1" applyFill="1" applyBorder="1" applyAlignment="1">
      <alignment horizontal="center" vertical="center"/>
    </xf>
    <xf numFmtId="0" fontId="14" fillId="0" borderId="9" xfId="0" applyFont="1" applyBorder="1" applyAlignment="1">
      <alignment horizontal="right" vertical="center"/>
    </xf>
    <xf numFmtId="0" fontId="14" fillId="0" borderId="10" xfId="0" applyFont="1" applyBorder="1" applyAlignment="1">
      <alignment horizontal="right" vertical="center"/>
    </xf>
    <xf numFmtId="0" fontId="14" fillId="0" borderId="11" xfId="0" applyFont="1" applyBorder="1" applyAlignment="1">
      <alignment horizontal="right" vertical="center"/>
    </xf>
    <xf numFmtId="178" fontId="13" fillId="0" borderId="0" xfId="0" applyNumberFormat="1" applyFont="1" applyAlignment="1">
      <alignment horizontal="center" vertical="center"/>
    </xf>
    <xf numFmtId="0" fontId="14" fillId="2" borderId="4" xfId="0" applyFont="1" applyFill="1" applyBorder="1" applyAlignment="1">
      <alignment horizontal="center" vertical="center"/>
    </xf>
    <xf numFmtId="41" fontId="7" fillId="0" borderId="9" xfId="1" applyFont="1" applyBorder="1" applyAlignment="1">
      <alignment horizontal="right" vertical="center"/>
    </xf>
    <xf numFmtId="41" fontId="7" fillId="0" borderId="10" xfId="1" applyFont="1" applyBorder="1" applyAlignment="1">
      <alignment horizontal="right" vertical="center"/>
    </xf>
    <xf numFmtId="41" fontId="2" fillId="0" borderId="66" xfId="1" applyFont="1" applyBorder="1" applyAlignment="1">
      <alignment horizontal="right" vertical="center"/>
    </xf>
    <xf numFmtId="41" fontId="2" fillId="0" borderId="67" xfId="1" applyFont="1" applyBorder="1" applyAlignment="1">
      <alignment horizontal="right" vertical="center"/>
    </xf>
    <xf numFmtId="41" fontId="2" fillId="0" borderId="44" xfId="1" applyFont="1" applyBorder="1" applyAlignment="1">
      <alignment horizontal="right"/>
    </xf>
    <xf numFmtId="41" fontId="2" fillId="0" borderId="47" xfId="1" applyFont="1" applyBorder="1" applyAlignment="1">
      <alignment horizontal="right"/>
    </xf>
    <xf numFmtId="41" fontId="2" fillId="0" borderId="34" xfId="1" applyFont="1" applyBorder="1" applyAlignment="1">
      <alignment horizontal="right" vertical="center"/>
    </xf>
    <xf numFmtId="0" fontId="7" fillId="0" borderId="64" xfId="0" applyFont="1" applyBorder="1" applyAlignment="1">
      <alignment horizontal="center" vertical="center"/>
    </xf>
    <xf numFmtId="0" fontId="7" fillId="2" borderId="64" xfId="0" applyFont="1" applyFill="1" applyBorder="1" applyAlignment="1">
      <alignment horizontal="center" vertical="center"/>
    </xf>
    <xf numFmtId="0" fontId="7" fillId="0" borderId="65" xfId="0" applyFont="1" applyBorder="1" applyAlignment="1">
      <alignment horizontal="center" vertical="center"/>
    </xf>
    <xf numFmtId="0" fontId="7" fillId="2" borderId="8" xfId="0" applyFont="1" applyFill="1" applyBorder="1" applyAlignment="1">
      <alignment horizontal="center" vertical="center"/>
    </xf>
    <xf numFmtId="0" fontId="7" fillId="0" borderId="9" xfId="0" applyFont="1" applyBorder="1" applyAlignment="1">
      <alignment horizontal="right" vertical="center"/>
    </xf>
    <xf numFmtId="0" fontId="7" fillId="0" borderId="10" xfId="0" applyFont="1" applyBorder="1" applyAlignment="1">
      <alignment horizontal="right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41" fontId="7" fillId="0" borderId="41" xfId="1" applyFont="1" applyBorder="1" applyAlignment="1">
      <alignment horizontal="right" vertical="center"/>
    </xf>
    <xf numFmtId="41" fontId="7" fillId="0" borderId="44" xfId="1" applyFont="1" applyBorder="1" applyAlignment="1">
      <alignment horizontal="right" vertical="center"/>
    </xf>
    <xf numFmtId="0" fontId="7" fillId="2" borderId="20" xfId="0" applyFont="1" applyFill="1" applyBorder="1" applyAlignment="1">
      <alignment horizontal="center" vertical="center"/>
    </xf>
    <xf numFmtId="0" fontId="7" fillId="2" borderId="23" xfId="0" applyFont="1" applyFill="1" applyBorder="1" applyAlignment="1">
      <alignment horizontal="center" vertical="center"/>
    </xf>
    <xf numFmtId="0" fontId="2" fillId="2" borderId="37" xfId="0" applyFont="1" applyFill="1" applyBorder="1" applyAlignment="1">
      <alignment horizontal="center" vertical="center"/>
    </xf>
    <xf numFmtId="41" fontId="2" fillId="0" borderId="43" xfId="1" applyFont="1" applyBorder="1" applyAlignment="1">
      <alignment horizontal="right" vertical="center"/>
    </xf>
    <xf numFmtId="41" fontId="2" fillId="0" borderId="40" xfId="1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51077;&#51452;&#44592;&#50629;&#52404;%20&#54788;&#54889;&#51312;&#49324;(4&#48516;&#44592;)&#52572;&#51333;0220_&#47532;&#49436;&#52824;&#53076;&#47532;&#50500;%20(3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구성서산업단지 입주현황"/>
      <sheetName val="업체수"/>
      <sheetName val="종업원수"/>
      <sheetName val="분기별 매출액"/>
      <sheetName val="24년 4분기 명단"/>
      <sheetName val="입주업체 명단(전수조사 신규포함)"/>
      <sheetName val="조사 거부 기업 리스트(참고)"/>
    </sheetNames>
    <sheetDataSet>
      <sheetData sheetId="0"/>
      <sheetData sheetId="1">
        <row r="28">
          <cell r="D28">
            <v>34</v>
          </cell>
          <cell r="E28">
            <v>0</v>
          </cell>
          <cell r="F28">
            <v>2</v>
          </cell>
          <cell r="G28">
            <v>0</v>
          </cell>
          <cell r="H28">
            <v>0</v>
          </cell>
          <cell r="K28">
            <v>17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</row>
        <row r="29">
          <cell r="D29">
            <v>198</v>
          </cell>
          <cell r="E29">
            <v>1</v>
          </cell>
          <cell r="F29">
            <v>43</v>
          </cell>
          <cell r="G29">
            <v>0</v>
          </cell>
          <cell r="H29">
            <v>0</v>
          </cell>
          <cell r="K29">
            <v>151</v>
          </cell>
          <cell r="L29">
            <v>1</v>
          </cell>
          <cell r="M29">
            <v>10</v>
          </cell>
          <cell r="N29">
            <v>0</v>
          </cell>
          <cell r="O29">
            <v>0</v>
          </cell>
        </row>
        <row r="30">
          <cell r="D30">
            <v>41</v>
          </cell>
          <cell r="E30">
            <v>2</v>
          </cell>
          <cell r="F30">
            <v>3</v>
          </cell>
          <cell r="G30">
            <v>0</v>
          </cell>
          <cell r="H30">
            <v>0</v>
          </cell>
          <cell r="K30">
            <v>49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</row>
        <row r="31">
          <cell r="D31">
            <v>77</v>
          </cell>
          <cell r="E31">
            <v>0</v>
          </cell>
          <cell r="F31">
            <v>6</v>
          </cell>
          <cell r="G31">
            <v>0</v>
          </cell>
          <cell r="H31">
            <v>0</v>
          </cell>
          <cell r="K31">
            <v>105</v>
          </cell>
          <cell r="L31">
            <v>1</v>
          </cell>
          <cell r="M31">
            <v>1</v>
          </cell>
          <cell r="N31">
            <v>0</v>
          </cell>
          <cell r="O31">
            <v>0</v>
          </cell>
        </row>
        <row r="32">
          <cell r="D32">
            <v>22</v>
          </cell>
          <cell r="E32">
            <v>0</v>
          </cell>
          <cell r="F32">
            <v>5</v>
          </cell>
          <cell r="G32">
            <v>0</v>
          </cell>
          <cell r="H32">
            <v>0</v>
          </cell>
          <cell r="K32">
            <v>11</v>
          </cell>
          <cell r="L32">
            <v>0</v>
          </cell>
          <cell r="M32">
            <v>1</v>
          </cell>
          <cell r="N32">
            <v>0</v>
          </cell>
          <cell r="O32">
            <v>0</v>
          </cell>
        </row>
        <row r="33">
          <cell r="D33">
            <v>18</v>
          </cell>
          <cell r="E33">
            <v>0</v>
          </cell>
          <cell r="F33">
            <v>2</v>
          </cell>
          <cell r="G33">
            <v>0</v>
          </cell>
          <cell r="H33">
            <v>0</v>
          </cell>
          <cell r="K33">
            <v>49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</row>
        <row r="34">
          <cell r="D34">
            <v>379</v>
          </cell>
          <cell r="E34">
            <v>1</v>
          </cell>
          <cell r="F34">
            <v>35</v>
          </cell>
          <cell r="G34">
            <v>0</v>
          </cell>
          <cell r="H34">
            <v>0</v>
          </cell>
          <cell r="K34">
            <v>484</v>
          </cell>
          <cell r="L34">
            <v>1</v>
          </cell>
          <cell r="M34">
            <v>9</v>
          </cell>
          <cell r="N34">
            <v>0</v>
          </cell>
          <cell r="O34">
            <v>0</v>
          </cell>
        </row>
        <row r="35">
          <cell r="D35">
            <v>70</v>
          </cell>
          <cell r="E35">
            <v>1</v>
          </cell>
          <cell r="F35">
            <v>1</v>
          </cell>
          <cell r="G35">
            <v>1</v>
          </cell>
          <cell r="H35">
            <v>0</v>
          </cell>
          <cell r="K35">
            <v>101</v>
          </cell>
          <cell r="L35">
            <v>1</v>
          </cell>
          <cell r="M35">
            <v>3</v>
          </cell>
          <cell r="N35">
            <v>0</v>
          </cell>
          <cell r="O35">
            <v>0</v>
          </cell>
        </row>
        <row r="36">
          <cell r="D36">
            <v>79</v>
          </cell>
          <cell r="E36">
            <v>0</v>
          </cell>
          <cell r="F36">
            <v>10</v>
          </cell>
          <cell r="G36">
            <v>0</v>
          </cell>
          <cell r="H36">
            <v>0</v>
          </cell>
          <cell r="K36">
            <v>153</v>
          </cell>
          <cell r="L36">
            <v>1</v>
          </cell>
          <cell r="M36">
            <v>4</v>
          </cell>
          <cell r="N36">
            <v>0</v>
          </cell>
          <cell r="O36">
            <v>0</v>
          </cell>
        </row>
        <row r="37">
          <cell r="D37">
            <v>6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K37">
            <v>22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</row>
        <row r="38">
          <cell r="D38">
            <v>14</v>
          </cell>
          <cell r="E38">
            <v>1</v>
          </cell>
          <cell r="F38">
            <v>43</v>
          </cell>
          <cell r="G38">
            <v>0</v>
          </cell>
          <cell r="H38">
            <v>0</v>
          </cell>
          <cell r="K38">
            <v>13</v>
          </cell>
          <cell r="L38">
            <v>2</v>
          </cell>
          <cell r="M38">
            <v>86</v>
          </cell>
          <cell r="N38">
            <v>0</v>
          </cell>
          <cell r="O38">
            <v>1</v>
          </cell>
        </row>
        <row r="43">
          <cell r="D43">
            <v>16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K43">
            <v>1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</row>
        <row r="44">
          <cell r="D44">
            <v>57</v>
          </cell>
          <cell r="E44">
            <v>0</v>
          </cell>
          <cell r="F44">
            <v>7</v>
          </cell>
          <cell r="G44">
            <v>0</v>
          </cell>
          <cell r="H44">
            <v>0</v>
          </cell>
          <cell r="K44">
            <v>2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</row>
        <row r="45">
          <cell r="D45">
            <v>18</v>
          </cell>
          <cell r="E45">
            <v>0</v>
          </cell>
          <cell r="F45">
            <v>1</v>
          </cell>
          <cell r="G45">
            <v>0</v>
          </cell>
          <cell r="H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</row>
        <row r="46">
          <cell r="D46">
            <v>58</v>
          </cell>
          <cell r="E46">
            <v>0</v>
          </cell>
          <cell r="F46">
            <v>2</v>
          </cell>
          <cell r="G46">
            <v>0</v>
          </cell>
          <cell r="H46">
            <v>0</v>
          </cell>
          <cell r="K46">
            <v>6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</row>
        <row r="47">
          <cell r="D47">
            <v>5</v>
          </cell>
          <cell r="E47">
            <v>0</v>
          </cell>
          <cell r="F47">
            <v>1</v>
          </cell>
          <cell r="G47">
            <v>0</v>
          </cell>
          <cell r="H47">
            <v>0</v>
          </cell>
          <cell r="K47">
            <v>3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</row>
        <row r="48">
          <cell r="D48">
            <v>32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</row>
        <row r="49">
          <cell r="D49">
            <v>304</v>
          </cell>
          <cell r="E49">
            <v>4</v>
          </cell>
          <cell r="F49">
            <v>5</v>
          </cell>
          <cell r="G49">
            <v>0</v>
          </cell>
          <cell r="H49">
            <v>0</v>
          </cell>
          <cell r="K49">
            <v>25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</row>
        <row r="50">
          <cell r="D50">
            <v>134</v>
          </cell>
          <cell r="E50">
            <v>0</v>
          </cell>
          <cell r="F50">
            <v>2</v>
          </cell>
          <cell r="G50">
            <v>0</v>
          </cell>
          <cell r="H50">
            <v>0</v>
          </cell>
          <cell r="K50">
            <v>19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</row>
        <row r="51">
          <cell r="D51">
            <v>56</v>
          </cell>
          <cell r="E51">
            <v>0</v>
          </cell>
          <cell r="F51">
            <v>3</v>
          </cell>
          <cell r="G51">
            <v>0</v>
          </cell>
          <cell r="H51">
            <v>0</v>
          </cell>
          <cell r="K51">
            <v>9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</row>
        <row r="52">
          <cell r="D52">
            <v>9</v>
          </cell>
          <cell r="E52">
            <v>0</v>
          </cell>
          <cell r="F52">
            <v>1</v>
          </cell>
          <cell r="G52">
            <v>0</v>
          </cell>
          <cell r="H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>
            <v>0</v>
          </cell>
        </row>
        <row r="53">
          <cell r="D53">
            <v>49</v>
          </cell>
          <cell r="E53">
            <v>2</v>
          </cell>
          <cell r="F53">
            <v>20</v>
          </cell>
          <cell r="G53">
            <v>0</v>
          </cell>
          <cell r="H53">
            <v>0</v>
          </cell>
          <cell r="K53">
            <v>0</v>
          </cell>
          <cell r="L53">
            <v>0</v>
          </cell>
          <cell r="M53">
            <v>1</v>
          </cell>
          <cell r="N53">
            <v>0</v>
          </cell>
          <cell r="O53">
            <v>0</v>
          </cell>
        </row>
        <row r="58"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</row>
        <row r="59">
          <cell r="D59">
            <v>2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K60">
            <v>91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</row>
        <row r="61"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K61">
            <v>0</v>
          </cell>
          <cell r="L61">
            <v>0</v>
          </cell>
          <cell r="M61">
            <v>0</v>
          </cell>
          <cell r="N61">
            <v>0</v>
          </cell>
          <cell r="O61">
            <v>0</v>
          </cell>
        </row>
        <row r="62"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>
            <v>0</v>
          </cell>
        </row>
        <row r="63">
          <cell r="D63">
            <v>2</v>
          </cell>
          <cell r="E63">
            <v>0</v>
          </cell>
          <cell r="F63">
            <v>0</v>
          </cell>
          <cell r="G63">
            <v>0</v>
          </cell>
          <cell r="H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>
            <v>0</v>
          </cell>
        </row>
        <row r="64">
          <cell r="D64">
            <v>86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K64">
            <v>0</v>
          </cell>
          <cell r="L64">
            <v>0</v>
          </cell>
          <cell r="M64">
            <v>0</v>
          </cell>
          <cell r="N64">
            <v>0</v>
          </cell>
          <cell r="O64">
            <v>0</v>
          </cell>
        </row>
        <row r="65">
          <cell r="D65">
            <v>27</v>
          </cell>
          <cell r="E65">
            <v>1</v>
          </cell>
          <cell r="F65">
            <v>0</v>
          </cell>
          <cell r="G65">
            <v>0</v>
          </cell>
          <cell r="H65">
            <v>0</v>
          </cell>
          <cell r="K65">
            <v>0</v>
          </cell>
          <cell r="L65">
            <v>0</v>
          </cell>
          <cell r="M65">
            <v>0</v>
          </cell>
          <cell r="N65">
            <v>0</v>
          </cell>
          <cell r="O65">
            <v>0</v>
          </cell>
        </row>
        <row r="66">
          <cell r="D66">
            <v>2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>
            <v>0</v>
          </cell>
        </row>
        <row r="67"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K67">
            <v>2</v>
          </cell>
          <cell r="L67">
            <v>0</v>
          </cell>
          <cell r="M67">
            <v>0</v>
          </cell>
          <cell r="N67">
            <v>0</v>
          </cell>
          <cell r="O67">
            <v>0</v>
          </cell>
        </row>
        <row r="68">
          <cell r="D68">
            <v>0</v>
          </cell>
          <cell r="E68">
            <v>0</v>
          </cell>
          <cell r="F68">
            <v>1</v>
          </cell>
          <cell r="G68">
            <v>0</v>
          </cell>
          <cell r="H68">
            <v>0</v>
          </cell>
          <cell r="K68">
            <v>22</v>
          </cell>
          <cell r="L68">
            <v>0</v>
          </cell>
          <cell r="M68">
            <v>1</v>
          </cell>
          <cell r="N68">
            <v>0</v>
          </cell>
          <cell r="O68">
            <v>1</v>
          </cell>
        </row>
      </sheetData>
      <sheetData sheetId="2">
        <row r="4">
          <cell r="Q4">
            <v>412</v>
          </cell>
          <cell r="R4">
            <v>250</v>
          </cell>
          <cell r="S4">
            <v>356</v>
          </cell>
          <cell r="T4">
            <v>177</v>
          </cell>
          <cell r="W4">
            <v>282</v>
          </cell>
          <cell r="X4">
            <v>198</v>
          </cell>
          <cell r="Y4">
            <v>15</v>
          </cell>
          <cell r="Z4">
            <v>21</v>
          </cell>
          <cell r="AC4">
            <v>116</v>
          </cell>
          <cell r="AD4">
            <v>91</v>
          </cell>
          <cell r="AE4">
            <v>78</v>
          </cell>
          <cell r="AF4">
            <v>31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</row>
        <row r="5">
          <cell r="Q5">
            <v>1001</v>
          </cell>
          <cell r="R5">
            <v>735</v>
          </cell>
          <cell r="S5">
            <v>303</v>
          </cell>
          <cell r="T5">
            <v>240</v>
          </cell>
          <cell r="W5">
            <v>994</v>
          </cell>
          <cell r="X5">
            <v>642</v>
          </cell>
          <cell r="Y5">
            <v>178</v>
          </cell>
          <cell r="Z5">
            <v>173</v>
          </cell>
          <cell r="AC5">
            <v>154</v>
          </cell>
          <cell r="AD5">
            <v>102</v>
          </cell>
          <cell r="AE5">
            <v>61</v>
          </cell>
          <cell r="AF5">
            <v>50</v>
          </cell>
          <cell r="AI5">
            <v>18</v>
          </cell>
          <cell r="AJ5">
            <v>18</v>
          </cell>
          <cell r="AK5">
            <v>0</v>
          </cell>
          <cell r="AL5">
            <v>0</v>
          </cell>
          <cell r="AO5">
            <v>10</v>
          </cell>
          <cell r="AP5">
            <v>21</v>
          </cell>
          <cell r="AQ5">
            <v>0</v>
          </cell>
          <cell r="AR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</row>
        <row r="6">
          <cell r="Q6">
            <v>360</v>
          </cell>
          <cell r="R6">
            <v>116</v>
          </cell>
          <cell r="S6">
            <v>56</v>
          </cell>
          <cell r="T6">
            <v>31</v>
          </cell>
          <cell r="W6">
            <v>561</v>
          </cell>
          <cell r="X6">
            <v>123</v>
          </cell>
          <cell r="Y6">
            <v>84</v>
          </cell>
          <cell r="Z6">
            <v>55</v>
          </cell>
          <cell r="AC6">
            <v>120</v>
          </cell>
          <cell r="AD6">
            <v>67</v>
          </cell>
          <cell r="AE6">
            <v>36</v>
          </cell>
          <cell r="AF6">
            <v>11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U6">
            <v>546</v>
          </cell>
          <cell r="AV6">
            <v>267</v>
          </cell>
          <cell r="AW6">
            <v>44</v>
          </cell>
          <cell r="AX6">
            <v>12</v>
          </cell>
        </row>
        <row r="7">
          <cell r="Q7">
            <v>527</v>
          </cell>
          <cell r="R7">
            <v>239</v>
          </cell>
          <cell r="S7">
            <v>118</v>
          </cell>
          <cell r="T7">
            <v>56</v>
          </cell>
          <cell r="W7">
            <v>881</v>
          </cell>
          <cell r="X7">
            <v>389</v>
          </cell>
          <cell r="Y7">
            <v>153</v>
          </cell>
          <cell r="Z7">
            <v>75</v>
          </cell>
          <cell r="AC7">
            <v>299</v>
          </cell>
          <cell r="AD7">
            <v>152</v>
          </cell>
          <cell r="AE7">
            <v>116</v>
          </cell>
          <cell r="AF7">
            <v>53</v>
          </cell>
          <cell r="AI7">
            <v>29</v>
          </cell>
          <cell r="AJ7">
            <v>16</v>
          </cell>
          <cell r="AK7">
            <v>14</v>
          </cell>
          <cell r="AL7">
            <v>7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</row>
        <row r="8">
          <cell r="Q8">
            <v>197</v>
          </cell>
          <cell r="R8">
            <v>49</v>
          </cell>
          <cell r="S8">
            <v>22</v>
          </cell>
          <cell r="T8">
            <v>5</v>
          </cell>
          <cell r="W8">
            <v>136</v>
          </cell>
          <cell r="X8">
            <v>42</v>
          </cell>
          <cell r="Y8">
            <v>52</v>
          </cell>
          <cell r="Z8">
            <v>6</v>
          </cell>
          <cell r="AC8">
            <v>29</v>
          </cell>
          <cell r="AD8">
            <v>6</v>
          </cell>
          <cell r="AE8">
            <v>0</v>
          </cell>
          <cell r="AF8">
            <v>0</v>
          </cell>
          <cell r="AI8">
            <v>18</v>
          </cell>
          <cell r="AJ8">
            <v>7</v>
          </cell>
          <cell r="AK8">
            <v>0</v>
          </cell>
          <cell r="AL8">
            <v>1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</row>
        <row r="9">
          <cell r="Q9">
            <v>135</v>
          </cell>
          <cell r="R9">
            <v>40</v>
          </cell>
          <cell r="S9">
            <v>23</v>
          </cell>
          <cell r="T9">
            <v>8</v>
          </cell>
          <cell r="W9">
            <v>523</v>
          </cell>
          <cell r="X9">
            <v>71</v>
          </cell>
          <cell r="Y9">
            <v>60</v>
          </cell>
          <cell r="Z9">
            <v>11</v>
          </cell>
          <cell r="AC9">
            <v>326</v>
          </cell>
          <cell r="AD9">
            <v>90</v>
          </cell>
          <cell r="AE9">
            <v>3</v>
          </cell>
          <cell r="AF9">
            <v>1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O9">
            <v>26</v>
          </cell>
          <cell r="AP9">
            <v>9</v>
          </cell>
          <cell r="AQ9">
            <v>0</v>
          </cell>
          <cell r="AR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</row>
        <row r="10">
          <cell r="Q10">
            <v>2004</v>
          </cell>
          <cell r="R10">
            <v>509</v>
          </cell>
          <cell r="S10">
            <v>629</v>
          </cell>
          <cell r="T10">
            <v>165</v>
          </cell>
          <cell r="W10">
            <v>3111</v>
          </cell>
          <cell r="X10">
            <v>801</v>
          </cell>
          <cell r="Y10">
            <v>937</v>
          </cell>
          <cell r="Z10">
            <v>275</v>
          </cell>
          <cell r="AC10">
            <v>2910</v>
          </cell>
          <cell r="AD10">
            <v>732</v>
          </cell>
          <cell r="AE10">
            <v>517</v>
          </cell>
          <cell r="AF10">
            <v>98</v>
          </cell>
          <cell r="AI10">
            <v>680</v>
          </cell>
          <cell r="AJ10">
            <v>83</v>
          </cell>
          <cell r="AK10">
            <v>56</v>
          </cell>
          <cell r="AL10">
            <v>21</v>
          </cell>
          <cell r="AO10">
            <v>2282</v>
          </cell>
          <cell r="AP10">
            <v>634</v>
          </cell>
          <cell r="AQ10">
            <v>41</v>
          </cell>
          <cell r="AR10">
            <v>9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</row>
        <row r="11">
          <cell r="Q11">
            <v>601</v>
          </cell>
          <cell r="R11">
            <v>187</v>
          </cell>
          <cell r="S11">
            <v>265</v>
          </cell>
          <cell r="T11">
            <v>240</v>
          </cell>
          <cell r="W11">
            <v>534</v>
          </cell>
          <cell r="X11">
            <v>195</v>
          </cell>
          <cell r="Y11">
            <v>177</v>
          </cell>
          <cell r="Z11">
            <v>83</v>
          </cell>
          <cell r="AC11">
            <v>1412</v>
          </cell>
          <cell r="AD11">
            <v>338</v>
          </cell>
          <cell r="AE11">
            <v>283</v>
          </cell>
          <cell r="AF11">
            <v>157</v>
          </cell>
          <cell r="AI11">
            <v>794</v>
          </cell>
          <cell r="AJ11">
            <v>307</v>
          </cell>
          <cell r="AK11">
            <v>169</v>
          </cell>
          <cell r="AL11">
            <v>232</v>
          </cell>
          <cell r="AO11">
            <v>448</v>
          </cell>
          <cell r="AP11">
            <v>88</v>
          </cell>
          <cell r="AQ11">
            <v>64</v>
          </cell>
          <cell r="AR11">
            <v>13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</row>
        <row r="12">
          <cell r="Q12">
            <v>994</v>
          </cell>
          <cell r="R12">
            <v>253</v>
          </cell>
          <cell r="S12">
            <v>185</v>
          </cell>
          <cell r="T12">
            <v>106</v>
          </cell>
          <cell r="W12">
            <v>3673</v>
          </cell>
          <cell r="X12">
            <v>1044</v>
          </cell>
          <cell r="Y12">
            <v>306</v>
          </cell>
          <cell r="Z12">
            <v>149</v>
          </cell>
          <cell r="AC12">
            <v>935</v>
          </cell>
          <cell r="AD12">
            <v>319</v>
          </cell>
          <cell r="AE12">
            <v>18</v>
          </cell>
          <cell r="AF12">
            <v>10</v>
          </cell>
          <cell r="AI12">
            <v>862</v>
          </cell>
          <cell r="AJ12">
            <v>201</v>
          </cell>
          <cell r="AK12">
            <v>0</v>
          </cell>
          <cell r="AL12">
            <v>0</v>
          </cell>
          <cell r="AO12">
            <v>320</v>
          </cell>
          <cell r="AP12">
            <v>6</v>
          </cell>
          <cell r="AQ12">
            <v>0</v>
          </cell>
          <cell r="AR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</row>
        <row r="13">
          <cell r="Q13">
            <v>115</v>
          </cell>
          <cell r="R13">
            <v>15</v>
          </cell>
          <cell r="S13">
            <v>0</v>
          </cell>
          <cell r="T13">
            <v>3</v>
          </cell>
          <cell r="W13">
            <v>192</v>
          </cell>
          <cell r="X13">
            <v>69</v>
          </cell>
          <cell r="Y13">
            <v>4</v>
          </cell>
          <cell r="Z13">
            <v>1</v>
          </cell>
          <cell r="AC13">
            <v>32</v>
          </cell>
          <cell r="AD13">
            <v>28</v>
          </cell>
          <cell r="AE13">
            <v>65</v>
          </cell>
          <cell r="AF13">
            <v>24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U13">
            <v>0</v>
          </cell>
          <cell r="AV13">
            <v>0</v>
          </cell>
          <cell r="AW13">
            <v>10</v>
          </cell>
          <cell r="AX13">
            <v>5</v>
          </cell>
        </row>
        <row r="14">
          <cell r="Q14">
            <v>90</v>
          </cell>
          <cell r="R14">
            <v>24</v>
          </cell>
          <cell r="S14">
            <v>0</v>
          </cell>
          <cell r="T14">
            <v>0</v>
          </cell>
          <cell r="W14">
            <v>379</v>
          </cell>
          <cell r="X14">
            <v>86</v>
          </cell>
          <cell r="Y14">
            <v>12</v>
          </cell>
          <cell r="Z14">
            <v>2</v>
          </cell>
          <cell r="AC14">
            <v>157</v>
          </cell>
          <cell r="AD14">
            <v>44</v>
          </cell>
          <cell r="AE14">
            <v>73</v>
          </cell>
          <cell r="AF14">
            <v>46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U14">
            <v>62</v>
          </cell>
          <cell r="AV14">
            <v>30</v>
          </cell>
          <cell r="AW14">
            <v>2</v>
          </cell>
          <cell r="AX14">
            <v>6</v>
          </cell>
        </row>
      </sheetData>
      <sheetData sheetId="3">
        <row r="5">
          <cell r="F5">
            <v>140342.5</v>
          </cell>
          <cell r="G5">
            <v>521690.5</v>
          </cell>
        </row>
        <row r="6">
          <cell r="F6">
            <v>913688.25</v>
          </cell>
          <cell r="G6">
            <v>3634723.85</v>
          </cell>
        </row>
        <row r="8">
          <cell r="F8">
            <v>210395.04700000002</v>
          </cell>
          <cell r="G8">
            <v>885702.14800000004</v>
          </cell>
        </row>
        <row r="9">
          <cell r="F9">
            <v>1628606.0469999998</v>
          </cell>
          <cell r="G9">
            <v>6655683.1280000005</v>
          </cell>
        </row>
        <row r="11">
          <cell r="F11">
            <v>141267.584</v>
          </cell>
          <cell r="G11">
            <v>540141.62806999998</v>
          </cell>
        </row>
        <row r="12">
          <cell r="F12">
            <v>1017197.794</v>
          </cell>
          <cell r="G12">
            <v>3999415.7180699995</v>
          </cell>
        </row>
        <row r="14">
          <cell r="F14">
            <v>303316</v>
          </cell>
          <cell r="G14">
            <v>1261799</v>
          </cell>
        </row>
        <row r="15">
          <cell r="F15">
            <v>616989</v>
          </cell>
          <cell r="G15">
            <v>2408521.25</v>
          </cell>
        </row>
        <row r="17">
          <cell r="F17">
            <v>187393</v>
          </cell>
          <cell r="G17">
            <v>704221.46</v>
          </cell>
        </row>
        <row r="18">
          <cell r="F18">
            <v>521096.5</v>
          </cell>
          <cell r="G18">
            <v>1991159.46</v>
          </cell>
        </row>
        <row r="20">
          <cell r="F20">
            <v>145</v>
          </cell>
          <cell r="G20">
            <v>277</v>
          </cell>
        </row>
        <row r="21">
          <cell r="F21">
            <v>58751.1</v>
          </cell>
          <cell r="G21">
            <v>231072.55000000002</v>
          </cell>
        </row>
      </sheetData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E180DB-3E74-4E48-90DF-2F5E83AC1590}">
  <dimension ref="A1:P324"/>
  <sheetViews>
    <sheetView tabSelected="1" workbookViewId="0">
      <selection activeCell="R10" sqref="R10"/>
    </sheetView>
  </sheetViews>
  <sheetFormatPr defaultRowHeight="16.5" x14ac:dyDescent="0.3"/>
  <sheetData>
    <row r="1" spans="1:16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33.75" x14ac:dyDescent="0.3">
      <c r="A2" s="158" t="s">
        <v>0</v>
      </c>
      <c r="B2" s="158"/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  <c r="O2" s="158"/>
      <c r="P2" s="158"/>
    </row>
    <row r="3" spans="1:16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 ht="21" thickBot="1" x14ac:dyDescent="0.35">
      <c r="A4" s="2" t="s">
        <v>1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16" x14ac:dyDescent="0.3">
      <c r="A5" s="154" t="s">
        <v>2</v>
      </c>
      <c r="B5" s="76" t="s">
        <v>3</v>
      </c>
      <c r="C5" s="76"/>
      <c r="D5" s="76"/>
      <c r="E5" s="156" t="s">
        <v>4</v>
      </c>
      <c r="F5" s="156" t="s">
        <v>5</v>
      </c>
      <c r="G5" s="156" t="s">
        <v>6</v>
      </c>
      <c r="H5" s="76" t="s">
        <v>7</v>
      </c>
      <c r="I5" s="76"/>
      <c r="J5" s="76"/>
      <c r="K5" s="76" t="s">
        <v>8</v>
      </c>
      <c r="L5" s="76"/>
      <c r="M5" s="76"/>
      <c r="N5" s="76" t="s">
        <v>9</v>
      </c>
      <c r="O5" s="76"/>
      <c r="P5" s="77"/>
    </row>
    <row r="6" spans="1:16" ht="27.75" thickBot="1" x14ac:dyDescent="0.35">
      <c r="A6" s="180"/>
      <c r="B6" s="3" t="s">
        <v>10</v>
      </c>
      <c r="C6" s="3" t="s">
        <v>11</v>
      </c>
      <c r="D6" s="3" t="s">
        <v>12</v>
      </c>
      <c r="E6" s="153"/>
      <c r="F6" s="153"/>
      <c r="G6" s="153"/>
      <c r="H6" s="4" t="s">
        <v>13</v>
      </c>
      <c r="I6" s="5" t="s">
        <v>14</v>
      </c>
      <c r="J6" s="5" t="s">
        <v>15</v>
      </c>
      <c r="K6" s="4" t="s">
        <v>13</v>
      </c>
      <c r="L6" s="5" t="s">
        <v>14</v>
      </c>
      <c r="M6" s="5" t="s">
        <v>15</v>
      </c>
      <c r="N6" s="4" t="s">
        <v>16</v>
      </c>
      <c r="O6" s="5" t="s">
        <v>14</v>
      </c>
      <c r="P6" s="6" t="s">
        <v>15</v>
      </c>
    </row>
    <row r="7" spans="1:16" ht="18" thickTop="1" thickBot="1" x14ac:dyDescent="0.35">
      <c r="A7" s="7">
        <f>A54+A101+A147+A193+A239+A285</f>
        <v>12365</v>
      </c>
      <c r="B7" s="8">
        <f>I13</f>
        <v>8657</v>
      </c>
      <c r="C7" s="8">
        <f>O13</f>
        <v>0</v>
      </c>
      <c r="D7" s="8">
        <f>B7</f>
        <v>8657</v>
      </c>
      <c r="E7" s="8">
        <f>D34</f>
        <v>3462</v>
      </c>
      <c r="F7" s="8">
        <f>E34</f>
        <v>3130</v>
      </c>
      <c r="G7" s="8">
        <f>F7/E7*100</f>
        <v>90.410167533217788</v>
      </c>
      <c r="H7" s="9">
        <v>487</v>
      </c>
      <c r="I7" s="10">
        <f>ROUNDDOWN(K34,-1)/100</f>
        <v>482.7</v>
      </c>
      <c r="J7" s="8">
        <f>I7/H7*100</f>
        <v>99.117043121149891</v>
      </c>
      <c r="K7" s="9">
        <v>4667</v>
      </c>
      <c r="L7" s="10">
        <f>ROUNDDOWN(D39,-2)/1000</f>
        <v>4756.3</v>
      </c>
      <c r="M7" s="8">
        <f>L7/K7*100</f>
        <v>101.91343475466039</v>
      </c>
      <c r="N7" s="9">
        <v>890</v>
      </c>
      <c r="O7" s="10">
        <f>ROUNDDOWN(M39,-2)/1000</f>
        <v>982.8</v>
      </c>
      <c r="P7" s="11">
        <f>O7/N7*100</f>
        <v>110.42696629213482</v>
      </c>
    </row>
    <row r="8" spans="1:16" x14ac:dyDescent="0.3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2" t="s">
        <v>17</v>
      </c>
      <c r="M8" s="1"/>
      <c r="N8" s="1"/>
      <c r="O8" s="1"/>
      <c r="P8" s="1"/>
    </row>
    <row r="9" spans="1:16" ht="21" thickBot="1" x14ac:dyDescent="0.35">
      <c r="A9" s="135" t="s">
        <v>18</v>
      </c>
      <c r="B9" s="136"/>
      <c r="C9" s="136"/>
      <c r="D9" s="136"/>
      <c r="E9" s="136"/>
      <c r="F9" s="136"/>
      <c r="G9" s="136"/>
      <c r="H9" s="136"/>
      <c r="I9" s="136"/>
      <c r="J9" s="136"/>
      <c r="K9" s="136"/>
      <c r="L9" s="136"/>
      <c r="M9" s="136"/>
      <c r="N9" s="136"/>
      <c r="O9" s="136"/>
      <c r="P9" s="136"/>
    </row>
    <row r="10" spans="1:16" x14ac:dyDescent="0.3">
      <c r="A10" s="83" t="s">
        <v>19</v>
      </c>
      <c r="B10" s="163"/>
      <c r="C10" s="175" t="s">
        <v>20</v>
      </c>
      <c r="D10" s="176"/>
      <c r="E10" s="76" t="s">
        <v>21</v>
      </c>
      <c r="F10" s="76"/>
      <c r="G10" s="76"/>
      <c r="H10" s="76"/>
      <c r="I10" s="106" t="s">
        <v>22</v>
      </c>
      <c r="J10" s="74"/>
      <c r="K10" s="74"/>
      <c r="L10" s="74"/>
      <c r="M10" s="74"/>
      <c r="N10" s="74"/>
      <c r="O10" s="75"/>
      <c r="P10" s="149" t="s">
        <v>23</v>
      </c>
    </row>
    <row r="11" spans="1:16" x14ac:dyDescent="0.3">
      <c r="A11" s="165"/>
      <c r="B11" s="166"/>
      <c r="C11" s="177"/>
      <c r="D11" s="178"/>
      <c r="E11" s="170" t="s">
        <v>24</v>
      </c>
      <c r="F11" s="170" t="s">
        <v>25</v>
      </c>
      <c r="G11" s="170" t="s">
        <v>12</v>
      </c>
      <c r="H11" s="170"/>
      <c r="I11" s="126" t="s">
        <v>26</v>
      </c>
      <c r="J11" s="127"/>
      <c r="K11" s="127"/>
      <c r="L11" s="128"/>
      <c r="M11" s="126" t="s">
        <v>27</v>
      </c>
      <c r="N11" s="127"/>
      <c r="O11" s="128"/>
      <c r="P11" s="150"/>
    </row>
    <row r="12" spans="1:16" ht="17.25" thickBot="1" x14ac:dyDescent="0.35">
      <c r="A12" s="78"/>
      <c r="B12" s="164"/>
      <c r="C12" s="179"/>
      <c r="D12" s="109"/>
      <c r="E12" s="68"/>
      <c r="F12" s="68"/>
      <c r="G12" s="68"/>
      <c r="H12" s="68"/>
      <c r="I12" s="3" t="s">
        <v>28</v>
      </c>
      <c r="J12" s="3" t="s">
        <v>25</v>
      </c>
      <c r="K12" s="107" t="s">
        <v>12</v>
      </c>
      <c r="L12" s="129"/>
      <c r="M12" s="3" t="s">
        <v>28</v>
      </c>
      <c r="N12" s="3" t="s">
        <v>25</v>
      </c>
      <c r="O12" s="3" t="s">
        <v>12</v>
      </c>
      <c r="P12" s="151"/>
    </row>
    <row r="13" spans="1:16" ht="17.25" thickTop="1" x14ac:dyDescent="0.3">
      <c r="A13" s="171" t="s">
        <v>12</v>
      </c>
      <c r="B13" s="172"/>
      <c r="C13" s="242">
        <f>SUM(C14:C18)</f>
        <v>12365</v>
      </c>
      <c r="D13" s="168"/>
      <c r="E13" s="15">
        <f>SUM(E14:E18)</f>
        <v>12365</v>
      </c>
      <c r="F13" s="14">
        <f>SUM(F14:F18)</f>
        <v>0</v>
      </c>
      <c r="G13" s="168">
        <f t="shared" ref="G13:G18" si="0">SUM(E13:F13)</f>
        <v>12365</v>
      </c>
      <c r="H13" s="168"/>
      <c r="I13" s="14">
        <f>SUM(I14:I18)</f>
        <v>8657</v>
      </c>
      <c r="J13" s="14">
        <f>SUM(J14:J18)</f>
        <v>0</v>
      </c>
      <c r="K13" s="168">
        <f>SUM(I13:J13)</f>
        <v>8657</v>
      </c>
      <c r="L13" s="168"/>
      <c r="M13" s="14"/>
      <c r="N13" s="14"/>
      <c r="O13" s="14"/>
      <c r="P13" s="16"/>
    </row>
    <row r="14" spans="1:16" x14ac:dyDescent="0.3">
      <c r="A14" s="165" t="s">
        <v>29</v>
      </c>
      <c r="B14" s="166"/>
      <c r="C14" s="115">
        <f>E14</f>
        <v>7469</v>
      </c>
      <c r="D14" s="181"/>
      <c r="E14" s="14">
        <f>C61+C108+C154+C200+C246+C292</f>
        <v>7469</v>
      </c>
      <c r="F14" s="17">
        <f>F61+F108+F154+F200+F246+F292</f>
        <v>0</v>
      </c>
      <c r="G14" s="168">
        <f t="shared" si="0"/>
        <v>7469</v>
      </c>
      <c r="H14" s="168"/>
      <c r="I14" s="14">
        <f>I61+I108+I154+I200+I246+I292</f>
        <v>7478</v>
      </c>
      <c r="J14" s="14">
        <f>J61+J108+J154+J200+J246+J292</f>
        <v>0</v>
      </c>
      <c r="K14" s="168">
        <f>SUM(I14:J14)</f>
        <v>7478</v>
      </c>
      <c r="L14" s="168"/>
      <c r="M14" s="17"/>
      <c r="N14" s="17"/>
      <c r="O14" s="17"/>
      <c r="P14" s="18"/>
    </row>
    <row r="15" spans="1:16" x14ac:dyDescent="0.3">
      <c r="A15" s="110" t="s">
        <v>30</v>
      </c>
      <c r="B15" s="111"/>
      <c r="C15" s="260">
        <f>E15</f>
        <v>11</v>
      </c>
      <c r="D15" s="115"/>
      <c r="E15" s="14">
        <f>C62</f>
        <v>11</v>
      </c>
      <c r="F15" s="17">
        <f>F62</f>
        <v>0</v>
      </c>
      <c r="G15" s="168">
        <f t="shared" si="0"/>
        <v>11</v>
      </c>
      <c r="H15" s="168"/>
      <c r="I15" s="14">
        <f>I62</f>
        <v>11</v>
      </c>
      <c r="J15" s="14">
        <f>J62</f>
        <v>0</v>
      </c>
      <c r="K15" s="168">
        <f>SUM(I15:J15)</f>
        <v>11</v>
      </c>
      <c r="L15" s="168"/>
      <c r="M15" s="17"/>
      <c r="N15" s="17"/>
      <c r="O15" s="17"/>
      <c r="P15" s="18"/>
    </row>
    <row r="16" spans="1:16" x14ac:dyDescent="0.3">
      <c r="A16" s="165" t="s">
        <v>31</v>
      </c>
      <c r="B16" s="166"/>
      <c r="C16" s="115">
        <f>E16</f>
        <v>1202</v>
      </c>
      <c r="D16" s="181"/>
      <c r="E16" s="14">
        <f>C63+C109+C155+C201+C247+C293</f>
        <v>1202</v>
      </c>
      <c r="F16" s="17">
        <f>F63+F109+F155+F201+F247+F293</f>
        <v>0</v>
      </c>
      <c r="G16" s="168">
        <f t="shared" si="0"/>
        <v>1202</v>
      </c>
      <c r="H16" s="168"/>
      <c r="I16" s="14">
        <f>I63+I109+I155+I201+I247+I293</f>
        <v>1168</v>
      </c>
      <c r="J16" s="14">
        <f>J63+J109+J155+J201+J247+J293</f>
        <v>0</v>
      </c>
      <c r="K16" s="168">
        <f>SUM(I16:J16)</f>
        <v>1168</v>
      </c>
      <c r="L16" s="168"/>
      <c r="M16" s="17"/>
      <c r="N16" s="17"/>
      <c r="O16" s="17"/>
      <c r="P16" s="18"/>
    </row>
    <row r="17" spans="1:16" x14ac:dyDescent="0.3">
      <c r="A17" s="165" t="s">
        <v>32</v>
      </c>
      <c r="B17" s="166"/>
      <c r="C17" s="115">
        <f>E17</f>
        <v>2920</v>
      </c>
      <c r="D17" s="181"/>
      <c r="E17" s="14">
        <f>C64+C110+C156+C202+C248+C294</f>
        <v>2920</v>
      </c>
      <c r="F17" s="17">
        <f>F64+F110+F156+F202+F248+F294</f>
        <v>0</v>
      </c>
      <c r="G17" s="168">
        <f t="shared" si="0"/>
        <v>2920</v>
      </c>
      <c r="H17" s="168"/>
      <c r="I17" s="14"/>
      <c r="J17" s="17"/>
      <c r="K17" s="181"/>
      <c r="L17" s="181"/>
      <c r="M17" s="17"/>
      <c r="N17" s="17"/>
      <c r="O17" s="17"/>
      <c r="P17" s="18"/>
    </row>
    <row r="18" spans="1:16" ht="17.25" thickBot="1" x14ac:dyDescent="0.35">
      <c r="A18" s="91" t="s">
        <v>33</v>
      </c>
      <c r="B18" s="160"/>
      <c r="C18" s="259">
        <f>E18</f>
        <v>763</v>
      </c>
      <c r="D18" s="94"/>
      <c r="E18" s="20">
        <f>C65+C111+C157+C203+C249+C295</f>
        <v>763</v>
      </c>
      <c r="F18" s="20">
        <f>F65+F111+F157+F203+F249+F295</f>
        <v>0</v>
      </c>
      <c r="G18" s="94">
        <f t="shared" si="0"/>
        <v>763</v>
      </c>
      <c r="H18" s="94"/>
      <c r="I18" s="20"/>
      <c r="J18" s="20"/>
      <c r="K18" s="120"/>
      <c r="L18" s="121"/>
      <c r="M18" s="20"/>
      <c r="N18" s="20"/>
      <c r="O18" s="20"/>
      <c r="P18" s="22"/>
    </row>
    <row r="19" spans="1:16" x14ac:dyDescent="0.3">
      <c r="A19" s="1"/>
      <c r="B19" s="1"/>
      <c r="C19" s="23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</row>
    <row r="20" spans="1:16" ht="21" thickBot="1" x14ac:dyDescent="0.35">
      <c r="A20" s="2" t="s">
        <v>34</v>
      </c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</row>
    <row r="21" spans="1:16" x14ac:dyDescent="0.3">
      <c r="A21" s="83" t="s">
        <v>35</v>
      </c>
      <c r="B21" s="76"/>
      <c r="C21" s="163"/>
      <c r="D21" s="75" t="s">
        <v>36</v>
      </c>
      <c r="E21" s="76"/>
      <c r="F21" s="76"/>
      <c r="G21" s="76"/>
      <c r="H21" s="76"/>
      <c r="I21" s="76"/>
      <c r="J21" s="76"/>
      <c r="K21" s="76" t="s">
        <v>37</v>
      </c>
      <c r="L21" s="76"/>
      <c r="M21" s="76"/>
      <c r="N21" s="76"/>
      <c r="O21" s="76"/>
      <c r="P21" s="77"/>
    </row>
    <row r="22" spans="1:16" ht="17.25" thickBot="1" x14ac:dyDescent="0.35">
      <c r="A22" s="78"/>
      <c r="B22" s="68"/>
      <c r="C22" s="164"/>
      <c r="D22" s="13" t="s">
        <v>12</v>
      </c>
      <c r="E22" s="3" t="s">
        <v>38</v>
      </c>
      <c r="F22" s="3" t="s">
        <v>39</v>
      </c>
      <c r="G22" s="3" t="s">
        <v>40</v>
      </c>
      <c r="H22" s="3" t="s">
        <v>41</v>
      </c>
      <c r="I22" s="109" t="s">
        <v>42</v>
      </c>
      <c r="J22" s="68"/>
      <c r="K22" s="68" t="s">
        <v>12</v>
      </c>
      <c r="L22" s="68"/>
      <c r="M22" s="68" t="s">
        <v>43</v>
      </c>
      <c r="N22" s="68"/>
      <c r="O22" s="68" t="s">
        <v>44</v>
      </c>
      <c r="P22" s="69"/>
    </row>
    <row r="23" spans="1:16" ht="17.25" thickTop="1" x14ac:dyDescent="0.3">
      <c r="A23" s="101" t="s">
        <v>45</v>
      </c>
      <c r="B23" s="102"/>
      <c r="C23" s="162"/>
      <c r="D23" s="25">
        <f>SUM(E23:J23)</f>
        <v>70</v>
      </c>
      <c r="E23" s="26">
        <f>SUM(E70,E116,E162,E208,E254,E300)</f>
        <v>68</v>
      </c>
      <c r="F23" s="26">
        <f t="shared" ref="F23:I33" si="1">SUM(F70,F116,F162,F208,F254,F300)</f>
        <v>0</v>
      </c>
      <c r="G23" s="26">
        <f t="shared" si="1"/>
        <v>2</v>
      </c>
      <c r="H23" s="26">
        <f t="shared" si="1"/>
        <v>0</v>
      </c>
      <c r="I23" s="104">
        <f t="shared" si="1"/>
        <v>0</v>
      </c>
      <c r="J23" s="104"/>
      <c r="K23" s="104">
        <f>SUM(M23:P23)</f>
        <v>2027</v>
      </c>
      <c r="L23" s="104"/>
      <c r="M23" s="104">
        <f t="shared" ref="M23:M33" si="2">SUM(M70,M116,M162,M208,M254,M300)</f>
        <v>1259</v>
      </c>
      <c r="N23" s="104"/>
      <c r="O23" s="104">
        <f t="shared" ref="O23:O33" si="3">SUM(O70,O116,O162,O208,O254,O300)</f>
        <v>768</v>
      </c>
      <c r="P23" s="105"/>
    </row>
    <row r="24" spans="1:16" x14ac:dyDescent="0.3">
      <c r="A24" s="96" t="s">
        <v>46</v>
      </c>
      <c r="B24" s="97"/>
      <c r="C24" s="161"/>
      <c r="D24" s="27">
        <f t="shared" ref="D24:D31" si="4">SUM(E24:J24)</f>
        <v>472</v>
      </c>
      <c r="E24" s="28">
        <f t="shared" ref="E24:H33" si="5">SUM(E71,E117,E163,E209,E255,E301)</f>
        <v>410</v>
      </c>
      <c r="F24" s="28">
        <f t="shared" si="5"/>
        <v>2</v>
      </c>
      <c r="G24" s="28">
        <f t="shared" si="5"/>
        <v>60</v>
      </c>
      <c r="H24" s="28">
        <f t="shared" si="5"/>
        <v>0</v>
      </c>
      <c r="I24" s="99">
        <f t="shared" si="1"/>
        <v>0</v>
      </c>
      <c r="J24" s="99"/>
      <c r="K24" s="99">
        <f t="shared" ref="K24:K34" si="6">SUM(M24:P24)</f>
        <v>4700</v>
      </c>
      <c r="L24" s="99"/>
      <c r="M24" s="99">
        <f t="shared" si="2"/>
        <v>2719</v>
      </c>
      <c r="N24" s="99"/>
      <c r="O24" s="99">
        <f t="shared" si="3"/>
        <v>1981</v>
      </c>
      <c r="P24" s="100"/>
    </row>
    <row r="25" spans="1:16" x14ac:dyDescent="0.3">
      <c r="A25" s="96" t="s">
        <v>47</v>
      </c>
      <c r="B25" s="97"/>
      <c r="C25" s="161"/>
      <c r="D25" s="27">
        <f t="shared" si="4"/>
        <v>205</v>
      </c>
      <c r="E25" s="28">
        <f t="shared" si="5"/>
        <v>199</v>
      </c>
      <c r="F25" s="28">
        <f t="shared" si="5"/>
        <v>2</v>
      </c>
      <c r="G25" s="28">
        <f t="shared" si="5"/>
        <v>4</v>
      </c>
      <c r="H25" s="28">
        <f t="shared" si="5"/>
        <v>0</v>
      </c>
      <c r="I25" s="99">
        <f t="shared" si="1"/>
        <v>0</v>
      </c>
      <c r="J25" s="99"/>
      <c r="K25" s="99">
        <f t="shared" si="6"/>
        <v>2489</v>
      </c>
      <c r="L25" s="99"/>
      <c r="M25" s="99">
        <f t="shared" si="2"/>
        <v>1807</v>
      </c>
      <c r="N25" s="99"/>
      <c r="O25" s="99">
        <f t="shared" si="3"/>
        <v>682</v>
      </c>
      <c r="P25" s="100"/>
    </row>
    <row r="26" spans="1:16" x14ac:dyDescent="0.3">
      <c r="A26" s="96" t="s">
        <v>48</v>
      </c>
      <c r="B26" s="97"/>
      <c r="C26" s="161"/>
      <c r="D26" s="27">
        <f t="shared" si="4"/>
        <v>256</v>
      </c>
      <c r="E26" s="28">
        <f t="shared" si="5"/>
        <v>246</v>
      </c>
      <c r="F26" s="28">
        <f t="shared" si="5"/>
        <v>1</v>
      </c>
      <c r="G26" s="28">
        <f t="shared" si="5"/>
        <v>9</v>
      </c>
      <c r="H26" s="28">
        <f t="shared" si="5"/>
        <v>0</v>
      </c>
      <c r="I26" s="99">
        <f t="shared" si="1"/>
        <v>0</v>
      </c>
      <c r="J26" s="99"/>
      <c r="K26" s="99">
        <f t="shared" si="6"/>
        <v>3124</v>
      </c>
      <c r="L26" s="99"/>
      <c r="M26" s="99">
        <f t="shared" si="2"/>
        <v>2137</v>
      </c>
      <c r="N26" s="99"/>
      <c r="O26" s="99">
        <f t="shared" si="3"/>
        <v>987</v>
      </c>
      <c r="P26" s="100"/>
    </row>
    <row r="27" spans="1:16" x14ac:dyDescent="0.3">
      <c r="A27" s="96" t="s">
        <v>49</v>
      </c>
      <c r="B27" s="97"/>
      <c r="C27" s="161"/>
      <c r="D27" s="27">
        <f t="shared" si="4"/>
        <v>48</v>
      </c>
      <c r="E27" s="28">
        <f t="shared" si="5"/>
        <v>41</v>
      </c>
      <c r="F27" s="28">
        <f t="shared" si="5"/>
        <v>0</v>
      </c>
      <c r="G27" s="28">
        <f t="shared" si="5"/>
        <v>7</v>
      </c>
      <c r="H27" s="28">
        <f t="shared" si="5"/>
        <v>0</v>
      </c>
      <c r="I27" s="99">
        <f t="shared" si="1"/>
        <v>0</v>
      </c>
      <c r="J27" s="99"/>
      <c r="K27" s="99">
        <f t="shared" si="6"/>
        <v>570</v>
      </c>
      <c r="L27" s="99"/>
      <c r="M27" s="99">
        <f t="shared" si="2"/>
        <v>454</v>
      </c>
      <c r="N27" s="99"/>
      <c r="O27" s="99">
        <f t="shared" si="3"/>
        <v>116</v>
      </c>
      <c r="P27" s="100"/>
    </row>
    <row r="28" spans="1:16" x14ac:dyDescent="0.3">
      <c r="A28" s="96" t="s">
        <v>50</v>
      </c>
      <c r="B28" s="97"/>
      <c r="C28" s="161"/>
      <c r="D28" s="27">
        <f t="shared" si="4"/>
        <v>103</v>
      </c>
      <c r="E28" s="28">
        <f t="shared" si="5"/>
        <v>101</v>
      </c>
      <c r="F28" s="28">
        <f t="shared" si="5"/>
        <v>0</v>
      </c>
      <c r="G28" s="28">
        <f t="shared" si="5"/>
        <v>2</v>
      </c>
      <c r="H28" s="28">
        <f t="shared" si="5"/>
        <v>0</v>
      </c>
      <c r="I28" s="99">
        <f t="shared" si="1"/>
        <v>0</v>
      </c>
      <c r="J28" s="99"/>
      <c r="K28" s="99">
        <f t="shared" si="6"/>
        <v>1326</v>
      </c>
      <c r="L28" s="99"/>
      <c r="M28" s="99">
        <f t="shared" si="2"/>
        <v>1096</v>
      </c>
      <c r="N28" s="99"/>
      <c r="O28" s="99">
        <f t="shared" si="3"/>
        <v>230</v>
      </c>
      <c r="P28" s="100"/>
    </row>
    <row r="29" spans="1:16" x14ac:dyDescent="0.3">
      <c r="A29" s="96" t="s">
        <v>51</v>
      </c>
      <c r="B29" s="97"/>
      <c r="C29" s="161"/>
      <c r="D29" s="27">
        <f t="shared" si="4"/>
        <v>1333</v>
      </c>
      <c r="E29" s="28">
        <f t="shared" si="5"/>
        <v>1278</v>
      </c>
      <c r="F29" s="28">
        <f t="shared" si="5"/>
        <v>6</v>
      </c>
      <c r="G29" s="28">
        <f t="shared" si="5"/>
        <v>49</v>
      </c>
      <c r="H29" s="28">
        <f t="shared" si="5"/>
        <v>0</v>
      </c>
      <c r="I29" s="99">
        <f t="shared" si="1"/>
        <v>0</v>
      </c>
      <c r="J29" s="99"/>
      <c r="K29" s="99">
        <f t="shared" si="6"/>
        <v>16494</v>
      </c>
      <c r="L29" s="99"/>
      <c r="M29" s="99">
        <f t="shared" si="2"/>
        <v>13167</v>
      </c>
      <c r="N29" s="99"/>
      <c r="O29" s="99">
        <f t="shared" si="3"/>
        <v>3327</v>
      </c>
      <c r="P29" s="100"/>
    </row>
    <row r="30" spans="1:16" x14ac:dyDescent="0.3">
      <c r="A30" s="96" t="s">
        <v>52</v>
      </c>
      <c r="B30" s="97"/>
      <c r="C30" s="161"/>
      <c r="D30" s="27">
        <f t="shared" si="4"/>
        <v>361</v>
      </c>
      <c r="E30" s="28">
        <f t="shared" si="5"/>
        <v>351</v>
      </c>
      <c r="F30" s="28">
        <f t="shared" si="5"/>
        <v>3</v>
      </c>
      <c r="G30" s="28">
        <f t="shared" si="5"/>
        <v>6</v>
      </c>
      <c r="H30" s="28">
        <f t="shared" si="5"/>
        <v>1</v>
      </c>
      <c r="I30" s="99">
        <f t="shared" si="1"/>
        <v>0</v>
      </c>
      <c r="J30" s="99"/>
      <c r="K30" s="99">
        <f t="shared" si="6"/>
        <v>6587</v>
      </c>
      <c r="L30" s="99"/>
      <c r="M30" s="99">
        <f t="shared" si="2"/>
        <v>4747</v>
      </c>
      <c r="N30" s="99"/>
      <c r="O30" s="99">
        <f t="shared" si="3"/>
        <v>1840</v>
      </c>
      <c r="P30" s="100"/>
    </row>
    <row r="31" spans="1:16" x14ac:dyDescent="0.3">
      <c r="A31" s="96" t="s">
        <v>53</v>
      </c>
      <c r="B31" s="97"/>
      <c r="C31" s="161"/>
      <c r="D31" s="27">
        <f t="shared" si="4"/>
        <v>317</v>
      </c>
      <c r="E31" s="28">
        <f t="shared" si="5"/>
        <v>299</v>
      </c>
      <c r="F31" s="28">
        <f t="shared" si="5"/>
        <v>1</v>
      </c>
      <c r="G31" s="28">
        <f t="shared" si="5"/>
        <v>17</v>
      </c>
      <c r="H31" s="28">
        <f t="shared" si="5"/>
        <v>0</v>
      </c>
      <c r="I31" s="99">
        <f t="shared" si="1"/>
        <v>0</v>
      </c>
      <c r="J31" s="99"/>
      <c r="K31" s="99">
        <f t="shared" si="6"/>
        <v>9381</v>
      </c>
      <c r="L31" s="99"/>
      <c r="M31" s="99">
        <f t="shared" si="2"/>
        <v>7293</v>
      </c>
      <c r="N31" s="99"/>
      <c r="O31" s="99">
        <f t="shared" si="3"/>
        <v>2088</v>
      </c>
      <c r="P31" s="100"/>
    </row>
    <row r="32" spans="1:16" x14ac:dyDescent="0.3">
      <c r="A32" s="96" t="s">
        <v>54</v>
      </c>
      <c r="B32" s="97"/>
      <c r="C32" s="161"/>
      <c r="D32" s="27">
        <f>SUM(E32:J32)</f>
        <v>40</v>
      </c>
      <c r="E32" s="28">
        <f t="shared" si="5"/>
        <v>39</v>
      </c>
      <c r="F32" s="28">
        <f t="shared" si="5"/>
        <v>0</v>
      </c>
      <c r="G32" s="28">
        <f t="shared" si="5"/>
        <v>1</v>
      </c>
      <c r="H32" s="28">
        <f t="shared" si="5"/>
        <v>0</v>
      </c>
      <c r="I32" s="99">
        <f t="shared" si="1"/>
        <v>0</v>
      </c>
      <c r="J32" s="99"/>
      <c r="K32" s="99">
        <f t="shared" si="6"/>
        <v>563</v>
      </c>
      <c r="L32" s="99"/>
      <c r="M32" s="99">
        <f t="shared" si="2"/>
        <v>418</v>
      </c>
      <c r="N32" s="99"/>
      <c r="O32" s="99">
        <f t="shared" si="3"/>
        <v>145</v>
      </c>
      <c r="P32" s="100"/>
    </row>
    <row r="33" spans="1:16" x14ac:dyDescent="0.3">
      <c r="A33" s="86" t="s">
        <v>55</v>
      </c>
      <c r="B33" s="87"/>
      <c r="C33" s="159"/>
      <c r="D33" s="29">
        <f>SUM(E33:J33)</f>
        <v>257</v>
      </c>
      <c r="E33" s="30">
        <f t="shared" si="5"/>
        <v>98</v>
      </c>
      <c r="F33" s="30">
        <f t="shared" si="5"/>
        <v>5</v>
      </c>
      <c r="G33" s="30">
        <f t="shared" si="5"/>
        <v>152</v>
      </c>
      <c r="H33" s="30">
        <f t="shared" si="5"/>
        <v>0</v>
      </c>
      <c r="I33" s="89">
        <f t="shared" si="1"/>
        <v>2</v>
      </c>
      <c r="J33" s="89"/>
      <c r="K33" s="89">
        <f t="shared" si="6"/>
        <v>1013</v>
      </c>
      <c r="L33" s="89"/>
      <c r="M33" s="89">
        <f t="shared" si="2"/>
        <v>775</v>
      </c>
      <c r="N33" s="89"/>
      <c r="O33" s="89">
        <f t="shared" si="3"/>
        <v>238</v>
      </c>
      <c r="P33" s="90"/>
    </row>
    <row r="34" spans="1:16" ht="17.25" thickBot="1" x14ac:dyDescent="0.35">
      <c r="A34" s="91" t="s">
        <v>12</v>
      </c>
      <c r="B34" s="92"/>
      <c r="C34" s="160"/>
      <c r="D34" s="21">
        <f>SUM(D23:D33)</f>
        <v>3462</v>
      </c>
      <c r="E34" s="20">
        <f>SUM(E23:E33)</f>
        <v>3130</v>
      </c>
      <c r="F34" s="20">
        <f>SUM(F23:F33)</f>
        <v>20</v>
      </c>
      <c r="G34" s="20">
        <f>SUM(G23:G33)</f>
        <v>309</v>
      </c>
      <c r="H34" s="20">
        <f>SUM(H23:H33)</f>
        <v>1</v>
      </c>
      <c r="I34" s="94">
        <f>SUM(I23:J33)</f>
        <v>2</v>
      </c>
      <c r="J34" s="94"/>
      <c r="K34" s="94">
        <f t="shared" si="6"/>
        <v>48274</v>
      </c>
      <c r="L34" s="94"/>
      <c r="M34" s="94">
        <f>SUM(M23:N33)</f>
        <v>35872</v>
      </c>
      <c r="N34" s="94"/>
      <c r="O34" s="94">
        <f>SUM(O23:P33)</f>
        <v>12402</v>
      </c>
      <c r="P34" s="95"/>
    </row>
    <row r="35" spans="1:16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1:16" ht="21" thickBot="1" x14ac:dyDescent="0.35">
      <c r="A36" s="2" t="s">
        <v>56</v>
      </c>
      <c r="B36" s="1"/>
      <c r="C36" s="1"/>
      <c r="D36" s="1"/>
      <c r="E36" s="3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</row>
    <row r="37" spans="1:16" x14ac:dyDescent="0.3">
      <c r="A37" s="83" t="s">
        <v>57</v>
      </c>
      <c r="B37" s="76"/>
      <c r="C37" s="76"/>
      <c r="D37" s="76"/>
      <c r="E37" s="76"/>
      <c r="F37" s="76"/>
      <c r="G37" s="76"/>
      <c r="H37" s="76"/>
      <c r="I37" s="76"/>
      <c r="J37" s="76" t="s">
        <v>58</v>
      </c>
      <c r="K37" s="76"/>
      <c r="L37" s="76"/>
      <c r="M37" s="76"/>
      <c r="N37" s="76"/>
      <c r="O37" s="76"/>
      <c r="P37" s="77"/>
    </row>
    <row r="38" spans="1:16" x14ac:dyDescent="0.3">
      <c r="A38" s="256" t="s">
        <v>59</v>
      </c>
      <c r="B38" s="257"/>
      <c r="C38" s="257"/>
      <c r="D38" s="170" t="s">
        <v>60</v>
      </c>
      <c r="E38" s="170"/>
      <c r="F38" s="170"/>
      <c r="G38" s="170" t="s">
        <v>61</v>
      </c>
      <c r="H38" s="170"/>
      <c r="I38" s="170"/>
      <c r="J38" s="257" t="s">
        <v>62</v>
      </c>
      <c r="K38" s="257"/>
      <c r="L38" s="257"/>
      <c r="M38" s="170" t="s">
        <v>63</v>
      </c>
      <c r="N38" s="170"/>
      <c r="O38" s="170" t="s">
        <v>64</v>
      </c>
      <c r="P38" s="258"/>
    </row>
    <row r="39" spans="1:16" ht="17.25" thickBot="1" x14ac:dyDescent="0.2">
      <c r="A39" s="254">
        <f>SUM(A86,A132,A178,A224,A270,A316)</f>
        <v>16966499</v>
      </c>
      <c r="B39" s="255"/>
      <c r="C39" s="255"/>
      <c r="D39" s="94">
        <f>SUM(D86,D132,D178,D224,D270,D316)</f>
        <v>4756328.6909999996</v>
      </c>
      <c r="E39" s="94"/>
      <c r="F39" s="94"/>
      <c r="G39" s="94">
        <f>SUM(G86,G132,G178,G224,G270,G316)</f>
        <v>18920575.956070002</v>
      </c>
      <c r="H39" s="94"/>
      <c r="I39" s="94"/>
      <c r="J39" s="255">
        <f>SUM(J86,J132,J178,J224,J270,J316)</f>
        <v>3725896</v>
      </c>
      <c r="K39" s="255"/>
      <c r="L39" s="255"/>
      <c r="M39" s="94">
        <f>SUM(M86,M132,M178,M224,M270,M316)</f>
        <v>982859.13100000005</v>
      </c>
      <c r="N39" s="94"/>
      <c r="O39" s="94">
        <f>SUM(O86,O132,O178,O224,O270,O316)</f>
        <v>3913831.7360700001</v>
      </c>
      <c r="P39" s="241"/>
    </row>
    <row r="40" spans="1:16" x14ac:dyDescent="0.3">
      <c r="A40" s="32"/>
      <c r="B40" s="32"/>
      <c r="C40" s="32"/>
      <c r="D40" s="32"/>
      <c r="E40" s="32"/>
      <c r="F40" s="32"/>
      <c r="G40" s="32"/>
      <c r="H40" s="32"/>
      <c r="I40" s="32"/>
      <c r="J40" s="32"/>
      <c r="K40" s="32"/>
      <c r="L40" s="32"/>
      <c r="M40" s="32"/>
      <c r="N40" s="32"/>
      <c r="O40" s="32"/>
      <c r="P40" s="32"/>
    </row>
    <row r="41" spans="1:16" ht="21" thickBot="1" x14ac:dyDescent="0.35">
      <c r="A41" s="33" t="s">
        <v>65</v>
      </c>
      <c r="B41" s="33"/>
      <c r="C41" s="33"/>
      <c r="D41" s="33"/>
      <c r="E41" s="33"/>
      <c r="F41" s="33"/>
      <c r="G41" s="33"/>
      <c r="H41" s="33"/>
      <c r="I41" s="33"/>
      <c r="J41" s="33"/>
      <c r="K41" s="33"/>
      <c r="L41" s="33"/>
      <c r="M41" s="33"/>
      <c r="N41" s="33"/>
      <c r="O41" s="33"/>
      <c r="P41" s="33"/>
    </row>
    <row r="42" spans="1:16" x14ac:dyDescent="0.3">
      <c r="A42" s="251" t="s">
        <v>66</v>
      </c>
      <c r="B42" s="252"/>
      <c r="C42" s="252"/>
      <c r="D42" s="252"/>
      <c r="E42" s="252" t="s">
        <v>67</v>
      </c>
      <c r="F42" s="252"/>
      <c r="G42" s="252"/>
      <c r="H42" s="252"/>
      <c r="I42" s="252" t="s">
        <v>68</v>
      </c>
      <c r="J42" s="252"/>
      <c r="K42" s="252"/>
      <c r="L42" s="252"/>
      <c r="M42" s="252" t="s">
        <v>69</v>
      </c>
      <c r="N42" s="252"/>
      <c r="O42" s="252"/>
      <c r="P42" s="253"/>
    </row>
    <row r="43" spans="1:16" ht="17.25" thickBot="1" x14ac:dyDescent="0.35">
      <c r="A43" s="84" t="s">
        <v>70</v>
      </c>
      <c r="B43" s="85"/>
      <c r="C43" s="85" t="s">
        <v>71</v>
      </c>
      <c r="D43" s="85"/>
      <c r="E43" s="85" t="s">
        <v>72</v>
      </c>
      <c r="F43" s="85"/>
      <c r="G43" s="85" t="s">
        <v>73</v>
      </c>
      <c r="H43" s="85"/>
      <c r="I43" s="85" t="s">
        <v>72</v>
      </c>
      <c r="J43" s="85"/>
      <c r="K43" s="85" t="s">
        <v>73</v>
      </c>
      <c r="L43" s="85"/>
      <c r="M43" s="85" t="s">
        <v>72</v>
      </c>
      <c r="N43" s="85"/>
      <c r="O43" s="85" t="s">
        <v>73</v>
      </c>
      <c r="P43" s="246"/>
    </row>
    <row r="44" spans="1:16" ht="18" thickTop="1" thickBot="1" x14ac:dyDescent="0.35">
      <c r="A44" s="247" t="s">
        <v>74</v>
      </c>
      <c r="B44" s="248"/>
      <c r="C44" s="248" t="s">
        <v>75</v>
      </c>
      <c r="D44" s="248"/>
      <c r="E44" s="249"/>
      <c r="F44" s="249"/>
      <c r="G44" s="249"/>
      <c r="H44" s="249"/>
      <c r="I44" s="249"/>
      <c r="J44" s="249"/>
      <c r="K44" s="249"/>
      <c r="L44" s="249"/>
      <c r="M44" s="249"/>
      <c r="N44" s="249"/>
      <c r="O44" s="249"/>
      <c r="P44" s="250"/>
    </row>
    <row r="45" spans="1:16" x14ac:dyDescent="0.3">
      <c r="A45" s="34"/>
      <c r="B45" s="34"/>
      <c r="C45" s="34"/>
      <c r="D45" s="34"/>
      <c r="E45" s="34"/>
      <c r="F45" s="34"/>
      <c r="G45" s="34"/>
      <c r="H45" s="34"/>
      <c r="I45" s="34"/>
      <c r="J45" s="34"/>
      <c r="K45" s="34"/>
      <c r="L45" s="34"/>
      <c r="M45" s="34"/>
      <c r="N45" s="34"/>
      <c r="O45" s="34"/>
      <c r="P45" s="34"/>
    </row>
    <row r="46" spans="1:16" ht="21" thickBot="1" x14ac:dyDescent="0.35">
      <c r="A46" s="33" t="s">
        <v>76</v>
      </c>
      <c r="B46" s="33"/>
      <c r="C46" s="33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</row>
    <row r="47" spans="1:16" ht="17.25" thickBot="1" x14ac:dyDescent="0.35">
      <c r="A47" s="35" t="s">
        <v>77</v>
      </c>
      <c r="B47" s="243" t="s">
        <v>78</v>
      </c>
      <c r="C47" s="243"/>
      <c r="D47" s="243"/>
      <c r="E47" s="243"/>
      <c r="F47" s="243"/>
      <c r="G47" s="243"/>
      <c r="H47" s="244" t="s">
        <v>79</v>
      </c>
      <c r="I47" s="244"/>
      <c r="J47" s="243" t="s">
        <v>80</v>
      </c>
      <c r="K47" s="243"/>
      <c r="L47" s="243"/>
      <c r="M47" s="244" t="s">
        <v>81</v>
      </c>
      <c r="N47" s="244"/>
      <c r="O47" s="243">
        <v>49</v>
      </c>
      <c r="P47" s="245"/>
    </row>
    <row r="48" spans="1:16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</row>
    <row r="49" spans="1:16" ht="33.75" x14ac:dyDescent="0.3">
      <c r="A49" s="158" t="s">
        <v>82</v>
      </c>
      <c r="B49" s="158"/>
      <c r="C49" s="158"/>
      <c r="D49" s="158"/>
      <c r="E49" s="158"/>
      <c r="F49" s="158"/>
      <c r="G49" s="158"/>
      <c r="H49" s="158"/>
      <c r="I49" s="158"/>
      <c r="J49" s="158"/>
      <c r="K49" s="158"/>
      <c r="L49" s="158"/>
      <c r="M49" s="158"/>
      <c r="N49" s="158"/>
      <c r="O49" s="158"/>
      <c r="P49" s="158"/>
    </row>
    <row r="50" spans="1:16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</row>
    <row r="51" spans="1:16" ht="21" thickBot="1" x14ac:dyDescent="0.35">
      <c r="A51" s="2" t="s">
        <v>1</v>
      </c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</row>
    <row r="52" spans="1:16" x14ac:dyDescent="0.3">
      <c r="A52" s="154" t="s">
        <v>2</v>
      </c>
      <c r="B52" s="76" t="s">
        <v>3</v>
      </c>
      <c r="C52" s="76"/>
      <c r="D52" s="76"/>
      <c r="E52" s="156" t="s">
        <v>4</v>
      </c>
      <c r="F52" s="156" t="s">
        <v>5</v>
      </c>
      <c r="G52" s="156" t="s">
        <v>6</v>
      </c>
      <c r="H52" s="76" t="s">
        <v>7</v>
      </c>
      <c r="I52" s="76"/>
      <c r="J52" s="76"/>
      <c r="K52" s="76" t="s">
        <v>83</v>
      </c>
      <c r="L52" s="76"/>
      <c r="M52" s="76"/>
      <c r="N52" s="76" t="s">
        <v>84</v>
      </c>
      <c r="O52" s="76"/>
      <c r="P52" s="77"/>
    </row>
    <row r="53" spans="1:16" ht="27.75" thickBot="1" x14ac:dyDescent="0.35">
      <c r="A53" s="180"/>
      <c r="B53" s="3" t="s">
        <v>10</v>
      </c>
      <c r="C53" s="3" t="s">
        <v>11</v>
      </c>
      <c r="D53" s="3" t="s">
        <v>12</v>
      </c>
      <c r="E53" s="153"/>
      <c r="F53" s="153"/>
      <c r="G53" s="153"/>
      <c r="H53" s="36" t="str">
        <f>H6</f>
        <v>전년4/4실적</v>
      </c>
      <c r="I53" s="5" t="s">
        <v>14</v>
      </c>
      <c r="J53" s="5" t="s">
        <v>15</v>
      </c>
      <c r="K53" s="36" t="str">
        <f>K6</f>
        <v>전년4/4실적</v>
      </c>
      <c r="L53" s="5" t="s">
        <v>14</v>
      </c>
      <c r="M53" s="5" t="s">
        <v>15</v>
      </c>
      <c r="N53" s="36" t="str">
        <f>N6</f>
        <v>전년4/4실적</v>
      </c>
      <c r="O53" s="5" t="s">
        <v>14</v>
      </c>
      <c r="P53" s="6" t="s">
        <v>15</v>
      </c>
    </row>
    <row r="54" spans="1:16" ht="18" thickTop="1" thickBot="1" x14ac:dyDescent="0.35">
      <c r="A54" s="37">
        <f>C60</f>
        <v>2687</v>
      </c>
      <c r="B54" s="38">
        <f>K60</f>
        <v>2009</v>
      </c>
      <c r="C54" s="38">
        <f>O60</f>
        <v>0</v>
      </c>
      <c r="D54" s="38">
        <f>SUM(B54:C54)</f>
        <v>2009</v>
      </c>
      <c r="E54" s="38">
        <f>D81</f>
        <v>1095</v>
      </c>
      <c r="F54" s="38">
        <f>E81</f>
        <v>938</v>
      </c>
      <c r="G54" s="38">
        <f>F54/E54*100</f>
        <v>85.662100456621005</v>
      </c>
      <c r="H54" s="39">
        <v>113</v>
      </c>
      <c r="I54" s="10">
        <f>ROUNDDOWN(K81,-1)/100</f>
        <v>118.4</v>
      </c>
      <c r="J54" s="38">
        <f>I54/H54*100</f>
        <v>104.77876106194689</v>
      </c>
      <c r="K54" s="39">
        <v>871</v>
      </c>
      <c r="L54" s="10">
        <f>ROUNDDOWN(D86,-2)/1000</f>
        <v>913.6</v>
      </c>
      <c r="M54" s="38">
        <f>L54/K54*100</f>
        <v>104.89092996555682</v>
      </c>
      <c r="N54" s="39">
        <v>90</v>
      </c>
      <c r="O54" s="10">
        <f>ROUNDDOWN(M86,-2)/1000</f>
        <v>140.30000000000001</v>
      </c>
      <c r="P54" s="40">
        <f>O54/N54*100</f>
        <v>155.88888888888889</v>
      </c>
    </row>
    <row r="55" spans="1:16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</row>
    <row r="56" spans="1:16" ht="21" thickBot="1" x14ac:dyDescent="0.35">
      <c r="A56" s="135" t="s">
        <v>85</v>
      </c>
      <c r="B56" s="136"/>
      <c r="C56" s="136"/>
      <c r="D56" s="136"/>
      <c r="E56" s="136"/>
      <c r="F56" s="136"/>
      <c r="G56" s="136"/>
      <c r="H56" s="136"/>
      <c r="I56" s="136"/>
      <c r="J56" s="136"/>
      <c r="K56" s="136"/>
      <c r="L56" s="136"/>
      <c r="M56" s="136"/>
      <c r="N56" s="136"/>
      <c r="O56" s="136"/>
      <c r="P56" s="136"/>
    </row>
    <row r="57" spans="1:16" x14ac:dyDescent="0.3">
      <c r="A57" s="83" t="s">
        <v>19</v>
      </c>
      <c r="B57" s="163"/>
      <c r="C57" s="175" t="s">
        <v>86</v>
      </c>
      <c r="D57" s="176"/>
      <c r="E57" s="76" t="s">
        <v>21</v>
      </c>
      <c r="F57" s="76"/>
      <c r="G57" s="76"/>
      <c r="H57" s="76"/>
      <c r="I57" s="106" t="s">
        <v>22</v>
      </c>
      <c r="J57" s="74"/>
      <c r="K57" s="74"/>
      <c r="L57" s="74"/>
      <c r="M57" s="74"/>
      <c r="N57" s="74"/>
      <c r="O57" s="75"/>
      <c r="P57" s="149" t="s">
        <v>87</v>
      </c>
    </row>
    <row r="58" spans="1:16" x14ac:dyDescent="0.3">
      <c r="A58" s="165"/>
      <c r="B58" s="166"/>
      <c r="C58" s="177"/>
      <c r="D58" s="178"/>
      <c r="E58" s="170" t="s">
        <v>24</v>
      </c>
      <c r="F58" s="170" t="s">
        <v>25</v>
      </c>
      <c r="G58" s="170" t="s">
        <v>12</v>
      </c>
      <c r="H58" s="170"/>
      <c r="I58" s="126" t="s">
        <v>26</v>
      </c>
      <c r="J58" s="127"/>
      <c r="K58" s="127"/>
      <c r="L58" s="128"/>
      <c r="M58" s="126" t="s">
        <v>27</v>
      </c>
      <c r="N58" s="127"/>
      <c r="O58" s="128"/>
      <c r="P58" s="150"/>
    </row>
    <row r="59" spans="1:16" ht="17.25" thickBot="1" x14ac:dyDescent="0.35">
      <c r="A59" s="78"/>
      <c r="B59" s="164"/>
      <c r="C59" s="179"/>
      <c r="D59" s="109"/>
      <c r="E59" s="68"/>
      <c r="F59" s="68"/>
      <c r="G59" s="68"/>
      <c r="H59" s="68"/>
      <c r="I59" s="3" t="s">
        <v>28</v>
      </c>
      <c r="J59" s="3" t="s">
        <v>25</v>
      </c>
      <c r="K59" s="107" t="s">
        <v>12</v>
      </c>
      <c r="L59" s="129"/>
      <c r="M59" s="3" t="s">
        <v>28</v>
      </c>
      <c r="N59" s="3" t="s">
        <v>25</v>
      </c>
      <c r="O59" s="3" t="s">
        <v>12</v>
      </c>
      <c r="P59" s="151"/>
    </row>
    <row r="60" spans="1:16" ht="17.25" thickTop="1" x14ac:dyDescent="0.3">
      <c r="A60" s="171" t="s">
        <v>12</v>
      </c>
      <c r="B60" s="172"/>
      <c r="C60" s="242">
        <f t="shared" ref="C60:C65" si="7">G60</f>
        <v>2687</v>
      </c>
      <c r="D60" s="168"/>
      <c r="E60" s="14">
        <f>SUM(E61:E65)</f>
        <v>2687</v>
      </c>
      <c r="F60" s="14">
        <f>SUM(F61:F65)</f>
        <v>0</v>
      </c>
      <c r="G60" s="168">
        <f t="shared" ref="G60:G65" si="8">SUM(E60:F60)</f>
        <v>2687</v>
      </c>
      <c r="H60" s="168"/>
      <c r="I60" s="14">
        <f>SUM(I61:I63)</f>
        <v>2009</v>
      </c>
      <c r="J60" s="14">
        <f>SUM(J61:J63)</f>
        <v>0</v>
      </c>
      <c r="K60" s="168">
        <f>SUM(K61:L63)</f>
        <v>2009</v>
      </c>
      <c r="L60" s="168"/>
      <c r="M60" s="14"/>
      <c r="N60" s="14"/>
      <c r="O60" s="14"/>
      <c r="P60" s="16"/>
    </row>
    <row r="61" spans="1:16" x14ac:dyDescent="0.3">
      <c r="A61" s="165" t="s">
        <v>29</v>
      </c>
      <c r="B61" s="166"/>
      <c r="C61" s="242">
        <f t="shared" si="7"/>
        <v>1886</v>
      </c>
      <c r="D61" s="168"/>
      <c r="E61" s="17">
        <v>1886</v>
      </c>
      <c r="F61" s="17">
        <v>0</v>
      </c>
      <c r="G61" s="168">
        <f t="shared" si="8"/>
        <v>1886</v>
      </c>
      <c r="H61" s="168"/>
      <c r="I61" s="17">
        <v>1897</v>
      </c>
      <c r="J61" s="17">
        <v>0</v>
      </c>
      <c r="K61" s="181">
        <f>SUM(I61:J61)</f>
        <v>1897</v>
      </c>
      <c r="L61" s="181"/>
      <c r="M61" s="17"/>
      <c r="N61" s="17"/>
      <c r="O61" s="17"/>
      <c r="P61" s="18"/>
    </row>
    <row r="62" spans="1:16" x14ac:dyDescent="0.3">
      <c r="A62" s="110" t="s">
        <v>30</v>
      </c>
      <c r="B62" s="111"/>
      <c r="C62" s="242">
        <f t="shared" si="7"/>
        <v>11</v>
      </c>
      <c r="D62" s="168"/>
      <c r="E62" s="17">
        <v>11</v>
      </c>
      <c r="F62" s="17">
        <v>0</v>
      </c>
      <c r="G62" s="168">
        <f t="shared" si="8"/>
        <v>11</v>
      </c>
      <c r="H62" s="168"/>
      <c r="I62" s="17">
        <v>11</v>
      </c>
      <c r="J62" s="17">
        <v>0</v>
      </c>
      <c r="K62" s="181">
        <f>SUM(I62:J62)</f>
        <v>11</v>
      </c>
      <c r="L62" s="181"/>
      <c r="M62" s="17"/>
      <c r="N62" s="17"/>
      <c r="O62" s="17"/>
      <c r="P62" s="18"/>
    </row>
    <row r="63" spans="1:16" x14ac:dyDescent="0.3">
      <c r="A63" s="165" t="s">
        <v>31</v>
      </c>
      <c r="B63" s="166"/>
      <c r="C63" s="242">
        <f t="shared" si="7"/>
        <v>141</v>
      </c>
      <c r="D63" s="168"/>
      <c r="E63" s="17">
        <v>141</v>
      </c>
      <c r="F63" s="17">
        <v>0</v>
      </c>
      <c r="G63" s="168">
        <f t="shared" si="8"/>
        <v>141</v>
      </c>
      <c r="H63" s="168"/>
      <c r="I63" s="17">
        <v>101</v>
      </c>
      <c r="J63" s="17">
        <v>0</v>
      </c>
      <c r="K63" s="181">
        <f>SUM(I63:J63)</f>
        <v>101</v>
      </c>
      <c r="L63" s="181"/>
      <c r="M63" s="17"/>
      <c r="N63" s="17"/>
      <c r="O63" s="17"/>
      <c r="P63" s="18"/>
    </row>
    <row r="64" spans="1:16" x14ac:dyDescent="0.3">
      <c r="A64" s="165" t="s">
        <v>32</v>
      </c>
      <c r="B64" s="166"/>
      <c r="C64" s="242">
        <f t="shared" si="7"/>
        <v>584</v>
      </c>
      <c r="D64" s="168"/>
      <c r="E64" s="17">
        <v>584</v>
      </c>
      <c r="F64" s="17">
        <v>0</v>
      </c>
      <c r="G64" s="168">
        <f t="shared" si="8"/>
        <v>584</v>
      </c>
      <c r="H64" s="168"/>
      <c r="I64" s="17"/>
      <c r="J64" s="17"/>
      <c r="K64" s="181"/>
      <c r="L64" s="181"/>
      <c r="M64" s="17"/>
      <c r="N64" s="17"/>
      <c r="O64" s="17"/>
      <c r="P64" s="18"/>
    </row>
    <row r="65" spans="1:16" ht="17.25" thickBot="1" x14ac:dyDescent="0.35">
      <c r="A65" s="91" t="s">
        <v>33</v>
      </c>
      <c r="B65" s="160"/>
      <c r="C65" s="121">
        <f t="shared" si="7"/>
        <v>65</v>
      </c>
      <c r="D65" s="94"/>
      <c r="E65" s="20">
        <v>65</v>
      </c>
      <c r="F65" s="20">
        <v>0</v>
      </c>
      <c r="G65" s="94">
        <f t="shared" si="8"/>
        <v>65</v>
      </c>
      <c r="H65" s="94"/>
      <c r="I65" s="20"/>
      <c r="J65" s="20"/>
      <c r="K65" s="120"/>
      <c r="L65" s="121"/>
      <c r="M65" s="20"/>
      <c r="N65" s="20"/>
      <c r="O65" s="20"/>
      <c r="P65" s="22"/>
    </row>
    <row r="66" spans="1:16" x14ac:dyDescent="0.3">
      <c r="A66" s="1"/>
      <c r="B66" s="1"/>
      <c r="C66" s="23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1:16" ht="21" thickBot="1" x14ac:dyDescent="0.35">
      <c r="A67" s="2" t="s">
        <v>34</v>
      </c>
      <c r="B67" s="24"/>
      <c r="C67" s="24"/>
      <c r="D67" s="24"/>
      <c r="E67" s="24"/>
      <c r="F67" s="24"/>
      <c r="G67" s="24"/>
      <c r="H67" s="24"/>
      <c r="I67" s="24"/>
      <c r="J67" s="24"/>
      <c r="K67" s="24"/>
      <c r="L67" s="24"/>
      <c r="M67" s="24"/>
      <c r="N67" s="24"/>
      <c r="O67" s="24"/>
      <c r="P67" s="24"/>
    </row>
    <row r="68" spans="1:16" x14ac:dyDescent="0.3">
      <c r="A68" s="83" t="s">
        <v>35</v>
      </c>
      <c r="B68" s="76"/>
      <c r="C68" s="163"/>
      <c r="D68" s="75" t="s">
        <v>36</v>
      </c>
      <c r="E68" s="76"/>
      <c r="F68" s="76"/>
      <c r="G68" s="76"/>
      <c r="H68" s="76"/>
      <c r="I68" s="76"/>
      <c r="J68" s="76"/>
      <c r="K68" s="76" t="s">
        <v>37</v>
      </c>
      <c r="L68" s="76"/>
      <c r="M68" s="76"/>
      <c r="N68" s="76"/>
      <c r="O68" s="76"/>
      <c r="P68" s="77"/>
    </row>
    <row r="69" spans="1:16" ht="17.25" thickBot="1" x14ac:dyDescent="0.35">
      <c r="A69" s="78"/>
      <c r="B69" s="68"/>
      <c r="C69" s="164"/>
      <c r="D69" s="13" t="s">
        <v>12</v>
      </c>
      <c r="E69" s="3" t="s">
        <v>38</v>
      </c>
      <c r="F69" s="3" t="s">
        <v>39</v>
      </c>
      <c r="G69" s="3" t="s">
        <v>40</v>
      </c>
      <c r="H69" s="3" t="s">
        <v>41</v>
      </c>
      <c r="I69" s="109" t="s">
        <v>42</v>
      </c>
      <c r="J69" s="68"/>
      <c r="K69" s="68" t="s">
        <v>12</v>
      </c>
      <c r="L69" s="68"/>
      <c r="M69" s="68" t="s">
        <v>43</v>
      </c>
      <c r="N69" s="68"/>
      <c r="O69" s="68" t="s">
        <v>44</v>
      </c>
      <c r="P69" s="69"/>
    </row>
    <row r="70" spans="1:16" ht="17.25" thickTop="1" x14ac:dyDescent="0.3">
      <c r="A70" s="101" t="s">
        <v>45</v>
      </c>
      <c r="B70" s="102"/>
      <c r="C70" s="162"/>
      <c r="D70" s="25">
        <f>SUM(E70:J70)</f>
        <v>36</v>
      </c>
      <c r="E70" s="26">
        <f>[1]업체수!D28</f>
        <v>34</v>
      </c>
      <c r="F70" s="26">
        <f>[1]업체수!E28</f>
        <v>0</v>
      </c>
      <c r="G70" s="26">
        <f>[1]업체수!F28</f>
        <v>2</v>
      </c>
      <c r="H70" s="26">
        <f>[1]업체수!G28</f>
        <v>0</v>
      </c>
      <c r="I70" s="104">
        <f>[1]업체수!H28</f>
        <v>0</v>
      </c>
      <c r="J70" s="104"/>
      <c r="K70" s="104">
        <f>M70+O70</f>
        <v>1195</v>
      </c>
      <c r="L70" s="104"/>
      <c r="M70" s="104">
        <f>SUM([1]종업원수!Q4,[1]종업원수!S4)</f>
        <v>768</v>
      </c>
      <c r="N70" s="104"/>
      <c r="O70" s="104">
        <f>SUM([1]종업원수!R4,[1]종업원수!T4)</f>
        <v>427</v>
      </c>
      <c r="P70" s="104"/>
    </row>
    <row r="71" spans="1:16" x14ac:dyDescent="0.3">
      <c r="A71" s="96" t="s">
        <v>46</v>
      </c>
      <c r="B71" s="97"/>
      <c r="C71" s="161"/>
      <c r="D71" s="27">
        <f t="shared" ref="D71:D81" si="9">SUM(E71:J71)</f>
        <v>242</v>
      </c>
      <c r="E71" s="28">
        <f>[1]업체수!D29</f>
        <v>198</v>
      </c>
      <c r="F71" s="28">
        <f>[1]업체수!E29</f>
        <v>1</v>
      </c>
      <c r="G71" s="28">
        <f>[1]업체수!F29</f>
        <v>43</v>
      </c>
      <c r="H71" s="28">
        <f>[1]업체수!G29</f>
        <v>0</v>
      </c>
      <c r="I71" s="99">
        <f>[1]업체수!H29</f>
        <v>0</v>
      </c>
      <c r="J71" s="99"/>
      <c r="K71" s="99">
        <f>M71+O71</f>
        <v>2279</v>
      </c>
      <c r="L71" s="99"/>
      <c r="M71" s="99">
        <f>SUM([1]종업원수!Q5,[1]종업원수!S5)</f>
        <v>1304</v>
      </c>
      <c r="N71" s="99"/>
      <c r="O71" s="99">
        <f>SUM([1]종업원수!R5,[1]종업원수!T5)</f>
        <v>975</v>
      </c>
      <c r="P71" s="99"/>
    </row>
    <row r="72" spans="1:16" x14ac:dyDescent="0.3">
      <c r="A72" s="96" t="s">
        <v>47</v>
      </c>
      <c r="B72" s="97"/>
      <c r="C72" s="161"/>
      <c r="D72" s="27">
        <f t="shared" si="9"/>
        <v>46</v>
      </c>
      <c r="E72" s="28">
        <f>[1]업체수!D30</f>
        <v>41</v>
      </c>
      <c r="F72" s="28">
        <f>[1]업체수!E30</f>
        <v>2</v>
      </c>
      <c r="G72" s="28">
        <f>[1]업체수!F30</f>
        <v>3</v>
      </c>
      <c r="H72" s="28">
        <f>[1]업체수!G30</f>
        <v>0</v>
      </c>
      <c r="I72" s="99">
        <f>[1]업체수!H30</f>
        <v>0</v>
      </c>
      <c r="J72" s="99"/>
      <c r="K72" s="99">
        <f t="shared" ref="K72:K80" si="10">M72+O72</f>
        <v>563</v>
      </c>
      <c r="L72" s="99"/>
      <c r="M72" s="99">
        <f>SUM([1]종업원수!Q6,[1]종업원수!S6)</f>
        <v>416</v>
      </c>
      <c r="N72" s="99"/>
      <c r="O72" s="99">
        <f>SUM([1]종업원수!R6,[1]종업원수!T6)</f>
        <v>147</v>
      </c>
      <c r="P72" s="99"/>
    </row>
    <row r="73" spans="1:16" x14ac:dyDescent="0.3">
      <c r="A73" s="96" t="s">
        <v>48</v>
      </c>
      <c r="B73" s="97"/>
      <c r="C73" s="161"/>
      <c r="D73" s="27">
        <f t="shared" si="9"/>
        <v>83</v>
      </c>
      <c r="E73" s="28">
        <f>[1]업체수!D31</f>
        <v>77</v>
      </c>
      <c r="F73" s="28">
        <f>[1]업체수!E31</f>
        <v>0</v>
      </c>
      <c r="G73" s="28">
        <f>[1]업체수!F31</f>
        <v>6</v>
      </c>
      <c r="H73" s="28">
        <f>[1]업체수!G31</f>
        <v>0</v>
      </c>
      <c r="I73" s="99">
        <f>[1]업체수!H31</f>
        <v>0</v>
      </c>
      <c r="J73" s="99"/>
      <c r="K73" s="99">
        <f t="shared" si="10"/>
        <v>940</v>
      </c>
      <c r="L73" s="99"/>
      <c r="M73" s="99">
        <f>SUM([1]종업원수!Q7,[1]종업원수!S7)</f>
        <v>645</v>
      </c>
      <c r="N73" s="99"/>
      <c r="O73" s="99">
        <f>SUM([1]종업원수!R7,[1]종업원수!T7)</f>
        <v>295</v>
      </c>
      <c r="P73" s="99"/>
    </row>
    <row r="74" spans="1:16" x14ac:dyDescent="0.3">
      <c r="A74" s="96" t="s">
        <v>49</v>
      </c>
      <c r="B74" s="97"/>
      <c r="C74" s="161"/>
      <c r="D74" s="27">
        <f t="shared" si="9"/>
        <v>27</v>
      </c>
      <c r="E74" s="28">
        <f>[1]업체수!D32</f>
        <v>22</v>
      </c>
      <c r="F74" s="28">
        <f>[1]업체수!E32</f>
        <v>0</v>
      </c>
      <c r="G74" s="28">
        <f>[1]업체수!F32</f>
        <v>5</v>
      </c>
      <c r="H74" s="28">
        <f>[1]업체수!G32</f>
        <v>0</v>
      </c>
      <c r="I74" s="99">
        <f>[1]업체수!H32</f>
        <v>0</v>
      </c>
      <c r="J74" s="99"/>
      <c r="K74" s="99">
        <f t="shared" si="10"/>
        <v>273</v>
      </c>
      <c r="L74" s="99"/>
      <c r="M74" s="99">
        <f>SUM([1]종업원수!Q8,[1]종업원수!S8)</f>
        <v>219</v>
      </c>
      <c r="N74" s="99"/>
      <c r="O74" s="99">
        <f>SUM([1]종업원수!R8,[1]종업원수!T8)</f>
        <v>54</v>
      </c>
      <c r="P74" s="99"/>
    </row>
    <row r="75" spans="1:16" x14ac:dyDescent="0.3">
      <c r="A75" s="96" t="s">
        <v>50</v>
      </c>
      <c r="B75" s="97"/>
      <c r="C75" s="161"/>
      <c r="D75" s="27">
        <f t="shared" si="9"/>
        <v>20</v>
      </c>
      <c r="E75" s="28">
        <f>[1]업체수!D33</f>
        <v>18</v>
      </c>
      <c r="F75" s="28">
        <f>[1]업체수!E33</f>
        <v>0</v>
      </c>
      <c r="G75" s="28">
        <f>[1]업체수!F33</f>
        <v>2</v>
      </c>
      <c r="H75" s="28">
        <f>[1]업체수!G33</f>
        <v>0</v>
      </c>
      <c r="I75" s="99">
        <f>[1]업체수!H33</f>
        <v>0</v>
      </c>
      <c r="J75" s="99"/>
      <c r="K75" s="99">
        <f t="shared" si="10"/>
        <v>206</v>
      </c>
      <c r="L75" s="99"/>
      <c r="M75" s="99">
        <f>SUM([1]종업원수!Q9,[1]종업원수!S9)</f>
        <v>158</v>
      </c>
      <c r="N75" s="99"/>
      <c r="O75" s="99">
        <f>SUM([1]종업원수!R9,[1]종업원수!T9)</f>
        <v>48</v>
      </c>
      <c r="P75" s="99"/>
    </row>
    <row r="76" spans="1:16" x14ac:dyDescent="0.3">
      <c r="A76" s="96" t="s">
        <v>51</v>
      </c>
      <c r="B76" s="97"/>
      <c r="C76" s="161"/>
      <c r="D76" s="27">
        <f t="shared" si="9"/>
        <v>415</v>
      </c>
      <c r="E76" s="28">
        <f>[1]업체수!D34</f>
        <v>379</v>
      </c>
      <c r="F76" s="28">
        <f>[1]업체수!E34</f>
        <v>1</v>
      </c>
      <c r="G76" s="28">
        <f>[1]업체수!F34</f>
        <v>35</v>
      </c>
      <c r="H76" s="28">
        <f>[1]업체수!G34</f>
        <v>0</v>
      </c>
      <c r="I76" s="99">
        <f>[1]업체수!H34</f>
        <v>0</v>
      </c>
      <c r="J76" s="99"/>
      <c r="K76" s="99">
        <f t="shared" si="10"/>
        <v>3307</v>
      </c>
      <c r="L76" s="99"/>
      <c r="M76" s="99">
        <f>SUM([1]종업원수!Q10,[1]종업원수!S10)</f>
        <v>2633</v>
      </c>
      <c r="N76" s="99"/>
      <c r="O76" s="99">
        <f>SUM([1]종업원수!R10,[1]종업원수!T10)</f>
        <v>674</v>
      </c>
      <c r="P76" s="99"/>
    </row>
    <row r="77" spans="1:16" x14ac:dyDescent="0.3">
      <c r="A77" s="96" t="s">
        <v>52</v>
      </c>
      <c r="B77" s="97"/>
      <c r="C77" s="161"/>
      <c r="D77" s="27">
        <f t="shared" si="9"/>
        <v>73</v>
      </c>
      <c r="E77" s="28">
        <f>[1]업체수!D35</f>
        <v>70</v>
      </c>
      <c r="F77" s="28">
        <f>[1]업체수!E35</f>
        <v>1</v>
      </c>
      <c r="G77" s="28">
        <f>[1]업체수!F35</f>
        <v>1</v>
      </c>
      <c r="H77" s="28">
        <f>[1]업체수!G35</f>
        <v>1</v>
      </c>
      <c r="I77" s="99">
        <f>[1]업체수!H35</f>
        <v>0</v>
      </c>
      <c r="J77" s="99"/>
      <c r="K77" s="99">
        <f t="shared" si="10"/>
        <v>1293</v>
      </c>
      <c r="L77" s="99"/>
      <c r="M77" s="99">
        <f>SUM([1]종업원수!Q11,[1]종업원수!S11)</f>
        <v>866</v>
      </c>
      <c r="N77" s="99"/>
      <c r="O77" s="99">
        <f>SUM([1]종업원수!R11,[1]종업원수!T11)</f>
        <v>427</v>
      </c>
      <c r="P77" s="99"/>
    </row>
    <row r="78" spans="1:16" x14ac:dyDescent="0.3">
      <c r="A78" s="96" t="s">
        <v>53</v>
      </c>
      <c r="B78" s="97"/>
      <c r="C78" s="161"/>
      <c r="D78" s="27">
        <f t="shared" si="9"/>
        <v>89</v>
      </c>
      <c r="E78" s="28">
        <f>[1]업체수!D36</f>
        <v>79</v>
      </c>
      <c r="F78" s="28">
        <f>[1]업체수!E36</f>
        <v>0</v>
      </c>
      <c r="G78" s="28">
        <f>[1]업체수!F36</f>
        <v>10</v>
      </c>
      <c r="H78" s="28">
        <f>[1]업체수!G36</f>
        <v>0</v>
      </c>
      <c r="I78" s="99">
        <f>[1]업체수!H36</f>
        <v>0</v>
      </c>
      <c r="J78" s="99"/>
      <c r="K78" s="99">
        <f t="shared" si="10"/>
        <v>1538</v>
      </c>
      <c r="L78" s="99"/>
      <c r="M78" s="99">
        <f>SUM([1]종업원수!Q12,[1]종업원수!S12)</f>
        <v>1179</v>
      </c>
      <c r="N78" s="99"/>
      <c r="O78" s="99">
        <f>SUM([1]종업원수!R12,[1]종업원수!T12)</f>
        <v>359</v>
      </c>
      <c r="P78" s="99"/>
    </row>
    <row r="79" spans="1:16" x14ac:dyDescent="0.3">
      <c r="A79" s="96" t="s">
        <v>54</v>
      </c>
      <c r="B79" s="97"/>
      <c r="C79" s="161"/>
      <c r="D79" s="27">
        <f t="shared" si="9"/>
        <v>6</v>
      </c>
      <c r="E79" s="28">
        <f>[1]업체수!D37</f>
        <v>6</v>
      </c>
      <c r="F79" s="28">
        <f>[1]업체수!E37</f>
        <v>0</v>
      </c>
      <c r="G79" s="28">
        <f>[1]업체수!F37</f>
        <v>0</v>
      </c>
      <c r="H79" s="28">
        <f>[1]업체수!G37</f>
        <v>0</v>
      </c>
      <c r="I79" s="99">
        <f>[1]업체수!H37</f>
        <v>0</v>
      </c>
      <c r="J79" s="99"/>
      <c r="K79" s="99">
        <f t="shared" si="10"/>
        <v>133</v>
      </c>
      <c r="L79" s="99"/>
      <c r="M79" s="99">
        <f>SUM([1]종업원수!Q13,[1]종업원수!S13)</f>
        <v>115</v>
      </c>
      <c r="N79" s="99"/>
      <c r="O79" s="99">
        <f>SUM([1]종업원수!R13,[1]종업원수!T13)</f>
        <v>18</v>
      </c>
      <c r="P79" s="99"/>
    </row>
    <row r="80" spans="1:16" x14ac:dyDescent="0.3">
      <c r="A80" s="86" t="s">
        <v>55</v>
      </c>
      <c r="B80" s="87"/>
      <c r="C80" s="159"/>
      <c r="D80" s="29">
        <f t="shared" si="9"/>
        <v>58</v>
      </c>
      <c r="E80" s="30">
        <f>[1]업체수!D38</f>
        <v>14</v>
      </c>
      <c r="F80" s="30">
        <f>[1]업체수!E38</f>
        <v>1</v>
      </c>
      <c r="G80" s="30">
        <f>[1]업체수!F38</f>
        <v>43</v>
      </c>
      <c r="H80" s="30">
        <f>[1]업체수!G38</f>
        <v>0</v>
      </c>
      <c r="I80" s="89">
        <f>[1]업체수!H38</f>
        <v>0</v>
      </c>
      <c r="J80" s="89"/>
      <c r="K80" s="89">
        <f t="shared" si="10"/>
        <v>114</v>
      </c>
      <c r="L80" s="89"/>
      <c r="M80" s="89">
        <f>SUM([1]종업원수!Q14,[1]종업원수!S14)</f>
        <v>90</v>
      </c>
      <c r="N80" s="89"/>
      <c r="O80" s="89">
        <f>SUM([1]종업원수!R14,[1]종업원수!T14)</f>
        <v>24</v>
      </c>
      <c r="P80" s="89"/>
    </row>
    <row r="81" spans="1:16" ht="17.25" thickBot="1" x14ac:dyDescent="0.2">
      <c r="A81" s="91" t="s">
        <v>12</v>
      </c>
      <c r="B81" s="92"/>
      <c r="C81" s="160"/>
      <c r="D81" s="21">
        <f t="shared" si="9"/>
        <v>1095</v>
      </c>
      <c r="E81" s="20">
        <f>SUM(E70:E80)</f>
        <v>938</v>
      </c>
      <c r="F81" s="20">
        <f>SUM(F70:F80)</f>
        <v>6</v>
      </c>
      <c r="G81" s="20">
        <f>SUM(G70:G80)</f>
        <v>150</v>
      </c>
      <c r="H81" s="20">
        <f>SUM(H70:H80)</f>
        <v>1</v>
      </c>
      <c r="I81" s="94">
        <f>SUM(I70:J80)</f>
        <v>0</v>
      </c>
      <c r="J81" s="240"/>
      <c r="K81" s="94">
        <f>SUM(K70:L80)</f>
        <v>11841</v>
      </c>
      <c r="L81" s="240"/>
      <c r="M81" s="94">
        <f>SUM(M70:N80)</f>
        <v>8393</v>
      </c>
      <c r="N81" s="240"/>
      <c r="O81" s="94">
        <f>SUM(O70:P80)</f>
        <v>3448</v>
      </c>
      <c r="P81" s="241"/>
    </row>
    <row r="82" spans="1:16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</row>
    <row r="83" spans="1:16" ht="21" thickBot="1" x14ac:dyDescent="0.35">
      <c r="A83" s="2" t="s">
        <v>56</v>
      </c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</row>
    <row r="84" spans="1:16" x14ac:dyDescent="0.3">
      <c r="A84" s="83" t="s">
        <v>57</v>
      </c>
      <c r="B84" s="76"/>
      <c r="C84" s="76"/>
      <c r="D84" s="76"/>
      <c r="E84" s="76"/>
      <c r="F84" s="76"/>
      <c r="G84" s="76"/>
      <c r="H84" s="76"/>
      <c r="I84" s="76"/>
      <c r="J84" s="76" t="s">
        <v>58</v>
      </c>
      <c r="K84" s="76"/>
      <c r="L84" s="76"/>
      <c r="M84" s="76"/>
      <c r="N84" s="76"/>
      <c r="O84" s="76"/>
      <c r="P84" s="77"/>
    </row>
    <row r="85" spans="1:16" ht="17.25" thickBot="1" x14ac:dyDescent="0.35">
      <c r="A85" s="84" t="s">
        <v>59</v>
      </c>
      <c r="B85" s="85"/>
      <c r="C85" s="85"/>
      <c r="D85" s="68" t="s">
        <v>60</v>
      </c>
      <c r="E85" s="68"/>
      <c r="F85" s="68"/>
      <c r="G85" s="68" t="s">
        <v>61</v>
      </c>
      <c r="H85" s="68"/>
      <c r="I85" s="68"/>
      <c r="J85" s="85" t="s">
        <v>62</v>
      </c>
      <c r="K85" s="85"/>
      <c r="L85" s="85"/>
      <c r="M85" s="68" t="s">
        <v>63</v>
      </c>
      <c r="N85" s="68"/>
      <c r="O85" s="68" t="s">
        <v>64</v>
      </c>
      <c r="P85" s="69"/>
    </row>
    <row r="86" spans="1:16" ht="18" thickTop="1" thickBot="1" x14ac:dyDescent="0.35">
      <c r="A86" s="236">
        <v>3046622</v>
      </c>
      <c r="B86" s="237"/>
      <c r="C86" s="237"/>
      <c r="D86" s="81">
        <f>'[1]분기별 매출액'!F6</f>
        <v>913688.25</v>
      </c>
      <c r="E86" s="81"/>
      <c r="F86" s="81"/>
      <c r="G86" s="81">
        <f>'[1]분기별 매출액'!G6</f>
        <v>3634723.85</v>
      </c>
      <c r="H86" s="81"/>
      <c r="I86" s="81"/>
      <c r="J86" s="80">
        <v>341381</v>
      </c>
      <c r="K86" s="80"/>
      <c r="L86" s="80"/>
      <c r="M86" s="81">
        <f>'[1]분기별 매출액'!F5</f>
        <v>140342.5</v>
      </c>
      <c r="N86" s="81"/>
      <c r="O86" s="238">
        <f>'[1]분기별 매출액'!G5</f>
        <v>521690.5</v>
      </c>
      <c r="P86" s="239"/>
    </row>
    <row r="87" spans="1:16" x14ac:dyDescent="0.3">
      <c r="A87" s="32"/>
      <c r="B87" s="32"/>
      <c r="C87" s="32"/>
      <c r="D87" s="32"/>
      <c r="E87" s="32"/>
      <c r="F87" s="41"/>
      <c r="G87" s="32"/>
      <c r="H87" s="234"/>
      <c r="I87" s="234"/>
      <c r="J87" s="234"/>
      <c r="K87" s="32"/>
      <c r="L87" s="32"/>
      <c r="M87" s="32"/>
      <c r="N87" s="32"/>
      <c r="O87" s="234"/>
      <c r="P87" s="234"/>
    </row>
    <row r="88" spans="1:16" ht="21" thickBot="1" x14ac:dyDescent="0.35">
      <c r="A88" s="33" t="s">
        <v>65</v>
      </c>
      <c r="B88" s="33"/>
      <c r="C88" s="33"/>
      <c r="D88" s="33"/>
      <c r="E88" s="33"/>
      <c r="F88" s="33"/>
      <c r="G88" s="33"/>
      <c r="H88" s="33"/>
      <c r="I88" s="33"/>
      <c r="J88" s="33"/>
      <c r="K88" s="33"/>
      <c r="L88" s="33"/>
      <c r="M88" s="33"/>
      <c r="N88" s="33"/>
      <c r="O88" s="33"/>
      <c r="P88" s="33"/>
    </row>
    <row r="89" spans="1:16" x14ac:dyDescent="0.3">
      <c r="A89" s="210" t="s">
        <v>66</v>
      </c>
      <c r="B89" s="220"/>
      <c r="C89" s="220"/>
      <c r="D89" s="220"/>
      <c r="E89" s="220" t="s">
        <v>67</v>
      </c>
      <c r="F89" s="220"/>
      <c r="G89" s="220"/>
      <c r="H89" s="220"/>
      <c r="I89" s="220" t="s">
        <v>68</v>
      </c>
      <c r="J89" s="220"/>
      <c r="K89" s="220"/>
      <c r="L89" s="220"/>
      <c r="M89" s="220" t="s">
        <v>69</v>
      </c>
      <c r="N89" s="220"/>
      <c r="O89" s="220"/>
      <c r="P89" s="235"/>
    </row>
    <row r="90" spans="1:16" ht="17.25" thickBot="1" x14ac:dyDescent="0.35">
      <c r="A90" s="212" t="s">
        <v>70</v>
      </c>
      <c r="B90" s="200"/>
      <c r="C90" s="200" t="s">
        <v>71</v>
      </c>
      <c r="D90" s="200"/>
      <c r="E90" s="200" t="s">
        <v>72</v>
      </c>
      <c r="F90" s="200"/>
      <c r="G90" s="200" t="s">
        <v>73</v>
      </c>
      <c r="H90" s="200"/>
      <c r="I90" s="200" t="s">
        <v>72</v>
      </c>
      <c r="J90" s="200"/>
      <c r="K90" s="200" t="s">
        <v>73</v>
      </c>
      <c r="L90" s="200"/>
      <c r="M90" s="200" t="s">
        <v>72</v>
      </c>
      <c r="N90" s="200"/>
      <c r="O90" s="200" t="s">
        <v>73</v>
      </c>
      <c r="P90" s="230"/>
    </row>
    <row r="91" spans="1:16" ht="18" thickTop="1" thickBot="1" x14ac:dyDescent="0.35">
      <c r="A91" s="231" t="s">
        <v>74</v>
      </c>
      <c r="B91" s="232"/>
      <c r="C91" s="232" t="s">
        <v>75</v>
      </c>
      <c r="D91" s="232"/>
      <c r="E91" s="232"/>
      <c r="F91" s="232"/>
      <c r="G91" s="232"/>
      <c r="H91" s="232"/>
      <c r="I91" s="232"/>
      <c r="J91" s="232"/>
      <c r="K91" s="232"/>
      <c r="L91" s="232"/>
      <c r="M91" s="232"/>
      <c r="N91" s="232"/>
      <c r="O91" s="232"/>
      <c r="P91" s="233"/>
    </row>
    <row r="92" spans="1:16" x14ac:dyDescent="0.3">
      <c r="A92" s="34"/>
      <c r="B92" s="34"/>
      <c r="C92" s="34"/>
      <c r="D92" s="34"/>
      <c r="E92" s="34"/>
      <c r="F92" s="34"/>
      <c r="G92" s="34"/>
      <c r="H92" s="34"/>
      <c r="I92" s="34"/>
      <c r="J92" s="34"/>
      <c r="K92" s="34"/>
      <c r="L92" s="34"/>
      <c r="M92" s="34"/>
      <c r="N92" s="34"/>
      <c r="O92" s="34"/>
      <c r="P92" s="34"/>
    </row>
    <row r="93" spans="1:16" ht="21" thickBot="1" x14ac:dyDescent="0.35">
      <c r="A93" s="33" t="s">
        <v>76</v>
      </c>
      <c r="B93" s="33"/>
      <c r="C93" s="33"/>
      <c r="D93" s="33"/>
      <c r="E93" s="33"/>
      <c r="F93" s="33"/>
      <c r="G93" s="33"/>
      <c r="H93" s="33"/>
      <c r="I93" s="33"/>
      <c r="J93" s="33"/>
      <c r="K93" s="33"/>
      <c r="L93" s="33"/>
      <c r="M93" s="33"/>
      <c r="N93" s="33"/>
      <c r="O93" s="33"/>
      <c r="P93" s="33"/>
    </row>
    <row r="94" spans="1:16" ht="17.25" thickBot="1" x14ac:dyDescent="0.35">
      <c r="A94" s="43" t="s">
        <v>77</v>
      </c>
      <c r="B94" s="227" t="s">
        <v>78</v>
      </c>
      <c r="C94" s="227"/>
      <c r="D94" s="227"/>
      <c r="E94" s="227"/>
      <c r="F94" s="227"/>
      <c r="G94" s="227"/>
      <c r="H94" s="228" t="s">
        <v>79</v>
      </c>
      <c r="I94" s="228"/>
      <c r="J94" s="227" t="s">
        <v>80</v>
      </c>
      <c r="K94" s="227"/>
      <c r="L94" s="227"/>
      <c r="M94" s="228" t="s">
        <v>81</v>
      </c>
      <c r="N94" s="228"/>
      <c r="O94" s="227">
        <f>O47</f>
        <v>49</v>
      </c>
      <c r="P94" s="229"/>
    </row>
    <row r="95" spans="1:16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</row>
    <row r="96" spans="1:16" ht="33.75" x14ac:dyDescent="0.3">
      <c r="A96" s="158" t="s">
        <v>88</v>
      </c>
      <c r="B96" s="158"/>
      <c r="C96" s="158"/>
      <c r="D96" s="158"/>
      <c r="E96" s="158"/>
      <c r="F96" s="158"/>
      <c r="G96" s="158"/>
      <c r="H96" s="158"/>
      <c r="I96" s="158"/>
      <c r="J96" s="158"/>
      <c r="K96" s="158"/>
      <c r="L96" s="158"/>
      <c r="M96" s="158"/>
      <c r="N96" s="158"/>
      <c r="O96" s="158"/>
      <c r="P96" s="158"/>
    </row>
    <row r="97" spans="1:16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</row>
    <row r="98" spans="1:16" ht="21" thickBot="1" x14ac:dyDescent="0.35">
      <c r="A98" s="2" t="s">
        <v>1</v>
      </c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1:16" x14ac:dyDescent="0.3">
      <c r="A99" s="154" t="s">
        <v>2</v>
      </c>
      <c r="B99" s="76" t="s">
        <v>3</v>
      </c>
      <c r="C99" s="76"/>
      <c r="D99" s="76"/>
      <c r="E99" s="156" t="s">
        <v>4</v>
      </c>
      <c r="F99" s="156" t="s">
        <v>5</v>
      </c>
      <c r="G99" s="156" t="s">
        <v>6</v>
      </c>
      <c r="H99" s="76" t="s">
        <v>7</v>
      </c>
      <c r="I99" s="76"/>
      <c r="J99" s="76"/>
      <c r="K99" s="76" t="s">
        <v>83</v>
      </c>
      <c r="L99" s="76"/>
      <c r="M99" s="76"/>
      <c r="N99" s="76" t="s">
        <v>9</v>
      </c>
      <c r="O99" s="76"/>
      <c r="P99" s="77"/>
    </row>
    <row r="100" spans="1:16" ht="27.75" thickBot="1" x14ac:dyDescent="0.35">
      <c r="A100" s="180"/>
      <c r="B100" s="3" t="s">
        <v>10</v>
      </c>
      <c r="C100" s="3" t="s">
        <v>11</v>
      </c>
      <c r="D100" s="3" t="s">
        <v>12</v>
      </c>
      <c r="E100" s="153"/>
      <c r="F100" s="153"/>
      <c r="G100" s="153"/>
      <c r="H100" s="4" t="str">
        <f>H6</f>
        <v>전년4/4실적</v>
      </c>
      <c r="I100" s="5" t="s">
        <v>14</v>
      </c>
      <c r="J100" s="5" t="s">
        <v>15</v>
      </c>
      <c r="K100" s="4" t="str">
        <f>K6</f>
        <v>전년4/4실적</v>
      </c>
      <c r="L100" s="5" t="s">
        <v>14</v>
      </c>
      <c r="M100" s="5" t="s">
        <v>15</v>
      </c>
      <c r="N100" s="4" t="str">
        <f>N6</f>
        <v>전년4/4실적</v>
      </c>
      <c r="O100" s="5" t="s">
        <v>14</v>
      </c>
      <c r="P100" s="6" t="s">
        <v>15</v>
      </c>
    </row>
    <row r="101" spans="1:16" ht="18" thickTop="1" thickBot="1" x14ac:dyDescent="0.35">
      <c r="A101" s="37">
        <f>C107</f>
        <v>4701</v>
      </c>
      <c r="B101" s="38">
        <f>K107</f>
        <v>3584</v>
      </c>
      <c r="C101" s="38">
        <f>O107</f>
        <v>0</v>
      </c>
      <c r="D101" s="38">
        <f>SUM(B101:C101)</f>
        <v>3584</v>
      </c>
      <c r="E101" s="38">
        <f>D127</f>
        <v>1277</v>
      </c>
      <c r="F101" s="38">
        <f>E127</f>
        <v>1155</v>
      </c>
      <c r="G101" s="38">
        <f>F101/E101*100</f>
        <v>90.446358653093185</v>
      </c>
      <c r="H101" s="39">
        <v>178</v>
      </c>
      <c r="I101" s="10">
        <f>ROUNDDOWN(K127,-1)/100</f>
        <v>177.5</v>
      </c>
      <c r="J101" s="38">
        <f>I101/H101*100</f>
        <v>99.719101123595507</v>
      </c>
      <c r="K101" s="39">
        <v>1692</v>
      </c>
      <c r="L101" s="10">
        <f>ROUNDDOWN(D132,-2)/1000</f>
        <v>1628.6</v>
      </c>
      <c r="M101" s="38">
        <f>L101/K101*100</f>
        <v>96.252955082742304</v>
      </c>
      <c r="N101" s="39">
        <v>186</v>
      </c>
      <c r="O101" s="10">
        <f>ROUNDDOWN(M132,-2)/1000</f>
        <v>210.3</v>
      </c>
      <c r="P101" s="40">
        <f>O101/N101*100</f>
        <v>113.06451612903226</v>
      </c>
    </row>
    <row r="102" spans="1:16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</row>
    <row r="103" spans="1:16" ht="21" thickBot="1" x14ac:dyDescent="0.35">
      <c r="A103" s="135" t="s">
        <v>85</v>
      </c>
      <c r="B103" s="136"/>
      <c r="C103" s="136"/>
      <c r="D103" s="136"/>
      <c r="E103" s="136"/>
      <c r="F103" s="136"/>
      <c r="G103" s="136"/>
      <c r="H103" s="136"/>
      <c r="I103" s="136"/>
      <c r="J103" s="136"/>
      <c r="K103" s="136"/>
      <c r="L103" s="136"/>
      <c r="M103" s="136"/>
      <c r="N103" s="136"/>
      <c r="O103" s="136"/>
      <c r="P103" s="136"/>
    </row>
    <row r="104" spans="1:16" x14ac:dyDescent="0.3">
      <c r="A104" s="210" t="s">
        <v>19</v>
      </c>
      <c r="B104" s="211"/>
      <c r="C104" s="214" t="s">
        <v>20</v>
      </c>
      <c r="D104" s="215"/>
      <c r="E104" s="220" t="s">
        <v>21</v>
      </c>
      <c r="F104" s="220"/>
      <c r="G104" s="220"/>
      <c r="H104" s="220"/>
      <c r="I104" s="221" t="s">
        <v>22</v>
      </c>
      <c r="J104" s="222"/>
      <c r="K104" s="222"/>
      <c r="L104" s="222"/>
      <c r="M104" s="222"/>
      <c r="N104" s="222"/>
      <c r="O104" s="223"/>
      <c r="P104" s="224" t="s">
        <v>87</v>
      </c>
    </row>
    <row r="105" spans="1:16" x14ac:dyDescent="0.3">
      <c r="A105" s="189"/>
      <c r="B105" s="190"/>
      <c r="C105" s="216"/>
      <c r="D105" s="217"/>
      <c r="E105" s="199" t="s">
        <v>24</v>
      </c>
      <c r="F105" s="199" t="s">
        <v>25</v>
      </c>
      <c r="G105" s="199" t="s">
        <v>12</v>
      </c>
      <c r="H105" s="199"/>
      <c r="I105" s="201" t="s">
        <v>26</v>
      </c>
      <c r="J105" s="202"/>
      <c r="K105" s="202"/>
      <c r="L105" s="203"/>
      <c r="M105" s="201" t="s">
        <v>27</v>
      </c>
      <c r="N105" s="202"/>
      <c r="O105" s="203"/>
      <c r="P105" s="225"/>
    </row>
    <row r="106" spans="1:16" ht="17.25" thickBot="1" x14ac:dyDescent="0.35">
      <c r="A106" s="212"/>
      <c r="B106" s="213"/>
      <c r="C106" s="218"/>
      <c r="D106" s="219"/>
      <c r="E106" s="200"/>
      <c r="F106" s="200"/>
      <c r="G106" s="200"/>
      <c r="H106" s="200"/>
      <c r="I106" s="42" t="s">
        <v>28</v>
      </c>
      <c r="J106" s="42" t="s">
        <v>25</v>
      </c>
      <c r="K106" s="204" t="s">
        <v>12</v>
      </c>
      <c r="L106" s="205"/>
      <c r="M106" s="42" t="s">
        <v>28</v>
      </c>
      <c r="N106" s="42" t="s">
        <v>25</v>
      </c>
      <c r="O106" s="42" t="s">
        <v>12</v>
      </c>
      <c r="P106" s="226"/>
    </row>
    <row r="107" spans="1:16" ht="17.25" thickTop="1" x14ac:dyDescent="0.3">
      <c r="A107" s="206" t="s">
        <v>12</v>
      </c>
      <c r="B107" s="207"/>
      <c r="C107" s="191">
        <f>G107</f>
        <v>4701</v>
      </c>
      <c r="D107" s="192"/>
      <c r="E107" s="44">
        <f>SUM(E108:E111)</f>
        <v>4701</v>
      </c>
      <c r="F107" s="44">
        <v>0</v>
      </c>
      <c r="G107" s="192">
        <f>SUM(E107:F107)</f>
        <v>4701</v>
      </c>
      <c r="H107" s="192"/>
      <c r="I107" s="44">
        <f>SUM(I108:I109)</f>
        <v>3584</v>
      </c>
      <c r="J107" s="44">
        <f>SUM(J108:J109)</f>
        <v>0</v>
      </c>
      <c r="K107" s="208">
        <f>SUM(K108:K109)</f>
        <v>3584</v>
      </c>
      <c r="L107" s="209"/>
      <c r="M107" s="44"/>
      <c r="N107" s="44"/>
      <c r="O107" s="44"/>
      <c r="P107" s="45"/>
    </row>
    <row r="108" spans="1:16" x14ac:dyDescent="0.3">
      <c r="A108" s="189" t="s">
        <v>29</v>
      </c>
      <c r="B108" s="190"/>
      <c r="C108" s="191">
        <f>G108</f>
        <v>2996</v>
      </c>
      <c r="D108" s="192"/>
      <c r="E108" s="46">
        <v>2996</v>
      </c>
      <c r="F108" s="46">
        <v>0</v>
      </c>
      <c r="G108" s="192">
        <f>SUM(E108:F108)</f>
        <v>2996</v>
      </c>
      <c r="H108" s="192"/>
      <c r="I108" s="46">
        <v>2996</v>
      </c>
      <c r="J108" s="46">
        <v>0</v>
      </c>
      <c r="K108" s="193">
        <f>SUM(I108:J108)</f>
        <v>2996</v>
      </c>
      <c r="L108" s="193"/>
      <c r="M108" s="46"/>
      <c r="N108" s="46"/>
      <c r="O108" s="46"/>
      <c r="P108" s="47"/>
    </row>
    <row r="109" spans="1:16" x14ac:dyDescent="0.3">
      <c r="A109" s="189" t="s">
        <v>31</v>
      </c>
      <c r="B109" s="190"/>
      <c r="C109" s="191">
        <f>G109</f>
        <v>588</v>
      </c>
      <c r="D109" s="192"/>
      <c r="E109" s="46">
        <v>588</v>
      </c>
      <c r="F109" s="46">
        <v>0</v>
      </c>
      <c r="G109" s="192">
        <f>SUM(E109:F109)</f>
        <v>588</v>
      </c>
      <c r="H109" s="192"/>
      <c r="I109" s="46">
        <v>588</v>
      </c>
      <c r="J109" s="46">
        <v>0</v>
      </c>
      <c r="K109" s="193">
        <f>SUM(I109:J109)</f>
        <v>588</v>
      </c>
      <c r="L109" s="193"/>
      <c r="M109" s="46"/>
      <c r="N109" s="46"/>
      <c r="O109" s="46"/>
      <c r="P109" s="47"/>
    </row>
    <row r="110" spans="1:16" x14ac:dyDescent="0.3">
      <c r="A110" s="189" t="s">
        <v>32</v>
      </c>
      <c r="B110" s="190"/>
      <c r="C110" s="191">
        <f>G110</f>
        <v>1038</v>
      </c>
      <c r="D110" s="192"/>
      <c r="E110" s="46">
        <v>1038</v>
      </c>
      <c r="F110" s="46">
        <v>0</v>
      </c>
      <c r="G110" s="192">
        <f>SUM(E110:F110)</f>
        <v>1038</v>
      </c>
      <c r="H110" s="192"/>
      <c r="I110" s="46"/>
      <c r="J110" s="46"/>
      <c r="K110" s="193"/>
      <c r="L110" s="193"/>
      <c r="M110" s="46"/>
      <c r="N110" s="46"/>
      <c r="O110" s="46"/>
      <c r="P110" s="47"/>
    </row>
    <row r="111" spans="1:16" ht="17.25" thickBot="1" x14ac:dyDescent="0.35">
      <c r="A111" s="194" t="s">
        <v>33</v>
      </c>
      <c r="B111" s="195"/>
      <c r="C111" s="196">
        <f>G111</f>
        <v>79</v>
      </c>
      <c r="D111" s="197"/>
      <c r="E111" s="48">
        <v>79</v>
      </c>
      <c r="F111" s="48">
        <v>0</v>
      </c>
      <c r="G111" s="197">
        <f>SUM(E111:F111)</f>
        <v>79</v>
      </c>
      <c r="H111" s="197"/>
      <c r="I111" s="48"/>
      <c r="J111" s="48"/>
      <c r="K111" s="198"/>
      <c r="L111" s="196"/>
      <c r="M111" s="48"/>
      <c r="N111" s="48"/>
      <c r="O111" s="48"/>
      <c r="P111" s="49"/>
    </row>
    <row r="112" spans="1:16" x14ac:dyDescent="0.3">
      <c r="A112" s="1"/>
      <c r="B112" s="1"/>
      <c r="C112" s="23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</row>
    <row r="113" spans="1:16" ht="21" thickBot="1" x14ac:dyDescent="0.35">
      <c r="A113" s="2" t="s">
        <v>34</v>
      </c>
      <c r="B113" s="24"/>
      <c r="C113" s="24"/>
      <c r="D113" s="24"/>
      <c r="E113" s="24"/>
      <c r="F113" s="24"/>
      <c r="G113" s="24"/>
      <c r="H113" s="24"/>
      <c r="I113" s="24"/>
      <c r="J113" s="24"/>
      <c r="K113" s="24"/>
      <c r="L113" s="24"/>
      <c r="M113" s="24"/>
      <c r="N113" s="24"/>
      <c r="O113" s="24"/>
      <c r="P113" s="24"/>
    </row>
    <row r="114" spans="1:16" x14ac:dyDescent="0.3">
      <c r="A114" s="83" t="s">
        <v>35</v>
      </c>
      <c r="B114" s="76"/>
      <c r="C114" s="163"/>
      <c r="D114" s="75" t="s">
        <v>36</v>
      </c>
      <c r="E114" s="76"/>
      <c r="F114" s="76"/>
      <c r="G114" s="76"/>
      <c r="H114" s="76"/>
      <c r="I114" s="76"/>
      <c r="J114" s="76"/>
      <c r="K114" s="76" t="s">
        <v>37</v>
      </c>
      <c r="L114" s="76"/>
      <c r="M114" s="76"/>
      <c r="N114" s="76"/>
      <c r="O114" s="76"/>
      <c r="P114" s="77"/>
    </row>
    <row r="115" spans="1:16" ht="17.25" thickBot="1" x14ac:dyDescent="0.35">
      <c r="A115" s="78"/>
      <c r="B115" s="68"/>
      <c r="C115" s="164"/>
      <c r="D115" s="13" t="s">
        <v>12</v>
      </c>
      <c r="E115" s="3" t="s">
        <v>38</v>
      </c>
      <c r="F115" s="3" t="s">
        <v>39</v>
      </c>
      <c r="G115" s="3" t="s">
        <v>40</v>
      </c>
      <c r="H115" s="3" t="s">
        <v>41</v>
      </c>
      <c r="I115" s="109" t="s">
        <v>42</v>
      </c>
      <c r="J115" s="68"/>
      <c r="K115" s="68" t="s">
        <v>12</v>
      </c>
      <c r="L115" s="68"/>
      <c r="M115" s="68" t="s">
        <v>43</v>
      </c>
      <c r="N115" s="68"/>
      <c r="O115" s="68" t="s">
        <v>44</v>
      </c>
      <c r="P115" s="69"/>
    </row>
    <row r="116" spans="1:16" ht="17.25" thickTop="1" x14ac:dyDescent="0.3">
      <c r="A116" s="101" t="s">
        <v>45</v>
      </c>
      <c r="B116" s="102"/>
      <c r="C116" s="162"/>
      <c r="D116" s="25">
        <f>SUM(E116:J116)</f>
        <v>17</v>
      </c>
      <c r="E116" s="26">
        <f>[1]업체수!K28</f>
        <v>17</v>
      </c>
      <c r="F116" s="26">
        <f>[1]업체수!L28</f>
        <v>0</v>
      </c>
      <c r="G116" s="26">
        <f>[1]업체수!M28</f>
        <v>0</v>
      </c>
      <c r="H116" s="26">
        <f>[1]업체수!N28</f>
        <v>0</v>
      </c>
      <c r="I116" s="104">
        <f>[1]업체수!O28</f>
        <v>0</v>
      </c>
      <c r="J116" s="104"/>
      <c r="K116" s="104">
        <f>M116+O116</f>
        <v>516</v>
      </c>
      <c r="L116" s="104"/>
      <c r="M116" s="104">
        <f>SUM([1]종업원수!W4,[1]종업원수!Y4)</f>
        <v>297</v>
      </c>
      <c r="N116" s="104"/>
      <c r="O116" s="104">
        <f>SUM([1]종업원수!X4,[1]종업원수!Z4)</f>
        <v>219</v>
      </c>
      <c r="P116" s="105"/>
    </row>
    <row r="117" spans="1:16" x14ac:dyDescent="0.3">
      <c r="A117" s="96" t="s">
        <v>46</v>
      </c>
      <c r="B117" s="97"/>
      <c r="C117" s="161"/>
      <c r="D117" s="27">
        <f t="shared" ref="D117:D126" si="11">SUM(E117:J117)</f>
        <v>162</v>
      </c>
      <c r="E117" s="28">
        <f>[1]업체수!K29</f>
        <v>151</v>
      </c>
      <c r="F117" s="28">
        <f>[1]업체수!L29</f>
        <v>1</v>
      </c>
      <c r="G117" s="28">
        <f>[1]업체수!M29</f>
        <v>10</v>
      </c>
      <c r="H117" s="28">
        <f>[1]업체수!N29</f>
        <v>0</v>
      </c>
      <c r="I117" s="99">
        <f>[1]업체수!O29</f>
        <v>0</v>
      </c>
      <c r="J117" s="99"/>
      <c r="K117" s="99">
        <f t="shared" ref="K117:K127" si="12">M117+O117</f>
        <v>1987</v>
      </c>
      <c r="L117" s="99"/>
      <c r="M117" s="99">
        <f>SUM([1]종업원수!W5,[1]종업원수!Y5)</f>
        <v>1172</v>
      </c>
      <c r="N117" s="99"/>
      <c r="O117" s="99">
        <f>SUM([1]종업원수!X5,[1]종업원수!Z5)</f>
        <v>815</v>
      </c>
      <c r="P117" s="100"/>
    </row>
    <row r="118" spans="1:16" x14ac:dyDescent="0.3">
      <c r="A118" s="96" t="s">
        <v>47</v>
      </c>
      <c r="B118" s="97"/>
      <c r="C118" s="161"/>
      <c r="D118" s="27">
        <f t="shared" si="11"/>
        <v>49</v>
      </c>
      <c r="E118" s="28">
        <f>[1]업체수!K30</f>
        <v>49</v>
      </c>
      <c r="F118" s="28">
        <f>[1]업체수!L30</f>
        <v>0</v>
      </c>
      <c r="G118" s="28">
        <f>[1]업체수!M30</f>
        <v>0</v>
      </c>
      <c r="H118" s="28">
        <f>[1]업체수!N30</f>
        <v>0</v>
      </c>
      <c r="I118" s="99">
        <f>[1]업체수!O30</f>
        <v>0</v>
      </c>
      <c r="J118" s="99"/>
      <c r="K118" s="99">
        <f t="shared" si="12"/>
        <v>823</v>
      </c>
      <c r="L118" s="99"/>
      <c r="M118" s="99">
        <f>SUM([1]종업원수!W6,[1]종업원수!Y6)</f>
        <v>645</v>
      </c>
      <c r="N118" s="99"/>
      <c r="O118" s="99">
        <f>SUM([1]종업원수!X6,[1]종업원수!Z6)</f>
        <v>178</v>
      </c>
      <c r="P118" s="100"/>
    </row>
    <row r="119" spans="1:16" x14ac:dyDescent="0.3">
      <c r="A119" s="96" t="s">
        <v>48</v>
      </c>
      <c r="B119" s="97"/>
      <c r="C119" s="161"/>
      <c r="D119" s="27">
        <f t="shared" si="11"/>
        <v>107</v>
      </c>
      <c r="E119" s="28">
        <f>[1]업체수!K31</f>
        <v>105</v>
      </c>
      <c r="F119" s="28">
        <f>[1]업체수!L31</f>
        <v>1</v>
      </c>
      <c r="G119" s="28">
        <f>[1]업체수!M31</f>
        <v>1</v>
      </c>
      <c r="H119" s="28">
        <f>[1]업체수!N31</f>
        <v>0</v>
      </c>
      <c r="I119" s="99">
        <f>[1]업체수!O31</f>
        <v>0</v>
      </c>
      <c r="J119" s="99"/>
      <c r="K119" s="99">
        <f t="shared" si="12"/>
        <v>1498</v>
      </c>
      <c r="L119" s="99"/>
      <c r="M119" s="99">
        <f>SUM([1]종업원수!W7,[1]종업원수!Y7)</f>
        <v>1034</v>
      </c>
      <c r="N119" s="99"/>
      <c r="O119" s="99">
        <f>SUM([1]종업원수!X7,[1]종업원수!Z7)</f>
        <v>464</v>
      </c>
      <c r="P119" s="100"/>
    </row>
    <row r="120" spans="1:16" x14ac:dyDescent="0.3">
      <c r="A120" s="96" t="s">
        <v>49</v>
      </c>
      <c r="B120" s="97"/>
      <c r="C120" s="161"/>
      <c r="D120" s="27">
        <f t="shared" si="11"/>
        <v>12</v>
      </c>
      <c r="E120" s="28">
        <f>[1]업체수!K32</f>
        <v>11</v>
      </c>
      <c r="F120" s="28">
        <f>[1]업체수!L32</f>
        <v>0</v>
      </c>
      <c r="G120" s="28">
        <f>[1]업체수!M32</f>
        <v>1</v>
      </c>
      <c r="H120" s="28">
        <f>[1]업체수!N32</f>
        <v>0</v>
      </c>
      <c r="I120" s="99">
        <f>[1]업체수!O32</f>
        <v>0</v>
      </c>
      <c r="J120" s="99"/>
      <c r="K120" s="99">
        <f t="shared" si="12"/>
        <v>236</v>
      </c>
      <c r="L120" s="99"/>
      <c r="M120" s="99">
        <f>SUM([1]종업원수!W8,[1]종업원수!Y8)</f>
        <v>188</v>
      </c>
      <c r="N120" s="99"/>
      <c r="O120" s="99">
        <f>SUM([1]종업원수!X8,[1]종업원수!Z8)</f>
        <v>48</v>
      </c>
      <c r="P120" s="100"/>
    </row>
    <row r="121" spans="1:16" x14ac:dyDescent="0.3">
      <c r="A121" s="96" t="s">
        <v>50</v>
      </c>
      <c r="B121" s="97"/>
      <c r="C121" s="161"/>
      <c r="D121" s="27">
        <f t="shared" si="11"/>
        <v>49</v>
      </c>
      <c r="E121" s="28">
        <f>[1]업체수!K33</f>
        <v>49</v>
      </c>
      <c r="F121" s="28">
        <f>[1]업체수!L33</f>
        <v>0</v>
      </c>
      <c r="G121" s="28">
        <f>[1]업체수!M33</f>
        <v>0</v>
      </c>
      <c r="H121" s="28">
        <f>[1]업체수!N33</f>
        <v>0</v>
      </c>
      <c r="I121" s="99">
        <f>[1]업체수!O33</f>
        <v>0</v>
      </c>
      <c r="J121" s="99"/>
      <c r="K121" s="99">
        <f t="shared" si="12"/>
        <v>665</v>
      </c>
      <c r="L121" s="99"/>
      <c r="M121" s="99">
        <f>SUM([1]종업원수!W9,[1]종업원수!Y9)</f>
        <v>583</v>
      </c>
      <c r="N121" s="99"/>
      <c r="O121" s="99">
        <f>SUM([1]종업원수!X9,[1]종업원수!Z9)</f>
        <v>82</v>
      </c>
      <c r="P121" s="100"/>
    </row>
    <row r="122" spans="1:16" x14ac:dyDescent="0.3">
      <c r="A122" s="96" t="s">
        <v>51</v>
      </c>
      <c r="B122" s="97"/>
      <c r="C122" s="161"/>
      <c r="D122" s="27">
        <f t="shared" si="11"/>
        <v>494</v>
      </c>
      <c r="E122" s="28">
        <f>[1]업체수!K34</f>
        <v>484</v>
      </c>
      <c r="F122" s="28">
        <f>[1]업체수!L34</f>
        <v>1</v>
      </c>
      <c r="G122" s="28">
        <f>[1]업체수!M34</f>
        <v>9</v>
      </c>
      <c r="H122" s="28">
        <f>[1]업체수!N34</f>
        <v>0</v>
      </c>
      <c r="I122" s="99">
        <f>[1]업체수!O34</f>
        <v>0</v>
      </c>
      <c r="J122" s="99"/>
      <c r="K122" s="99">
        <f t="shared" si="12"/>
        <v>5124</v>
      </c>
      <c r="L122" s="99"/>
      <c r="M122" s="99">
        <f>SUM([1]종업원수!W10,[1]종업원수!Y10)</f>
        <v>4048</v>
      </c>
      <c r="N122" s="99"/>
      <c r="O122" s="99">
        <f>SUM([1]종업원수!X10,[1]종업원수!Z10)</f>
        <v>1076</v>
      </c>
      <c r="P122" s="100"/>
    </row>
    <row r="123" spans="1:16" x14ac:dyDescent="0.3">
      <c r="A123" s="96" t="s">
        <v>52</v>
      </c>
      <c r="B123" s="97"/>
      <c r="C123" s="161"/>
      <c r="D123" s="27">
        <f t="shared" si="11"/>
        <v>105</v>
      </c>
      <c r="E123" s="28">
        <f>[1]업체수!K35</f>
        <v>101</v>
      </c>
      <c r="F123" s="28">
        <f>[1]업체수!L35</f>
        <v>1</v>
      </c>
      <c r="G123" s="28">
        <f>[1]업체수!M35</f>
        <v>3</v>
      </c>
      <c r="H123" s="28">
        <f>[1]업체수!N35</f>
        <v>0</v>
      </c>
      <c r="I123" s="99">
        <f>[1]업체수!O35</f>
        <v>0</v>
      </c>
      <c r="J123" s="99"/>
      <c r="K123" s="99">
        <f t="shared" si="12"/>
        <v>989</v>
      </c>
      <c r="L123" s="99"/>
      <c r="M123" s="99">
        <f>SUM([1]종업원수!W11,[1]종업원수!Y11)</f>
        <v>711</v>
      </c>
      <c r="N123" s="99"/>
      <c r="O123" s="99">
        <f>SUM([1]종업원수!X11,[1]종업원수!Z11)</f>
        <v>278</v>
      </c>
      <c r="P123" s="100"/>
    </row>
    <row r="124" spans="1:16" x14ac:dyDescent="0.3">
      <c r="A124" s="96" t="s">
        <v>53</v>
      </c>
      <c r="B124" s="97"/>
      <c r="C124" s="161"/>
      <c r="D124" s="27">
        <f t="shared" si="11"/>
        <v>158</v>
      </c>
      <c r="E124" s="28">
        <f>[1]업체수!K36</f>
        <v>153</v>
      </c>
      <c r="F124" s="28">
        <f>[1]업체수!L36</f>
        <v>1</v>
      </c>
      <c r="G124" s="28">
        <f>[1]업체수!M36</f>
        <v>4</v>
      </c>
      <c r="H124" s="28">
        <f>[1]업체수!N36</f>
        <v>0</v>
      </c>
      <c r="I124" s="99">
        <f>[1]업체수!O36</f>
        <v>0</v>
      </c>
      <c r="J124" s="99"/>
      <c r="K124" s="99">
        <f t="shared" si="12"/>
        <v>5172</v>
      </c>
      <c r="L124" s="99"/>
      <c r="M124" s="99">
        <f>SUM([1]종업원수!W12,[1]종업원수!Y12)</f>
        <v>3979</v>
      </c>
      <c r="N124" s="99"/>
      <c r="O124" s="99">
        <f>SUM([1]종업원수!X12,[1]종업원수!Z12)</f>
        <v>1193</v>
      </c>
      <c r="P124" s="100"/>
    </row>
    <row r="125" spans="1:16" x14ac:dyDescent="0.3">
      <c r="A125" s="96" t="s">
        <v>54</v>
      </c>
      <c r="B125" s="97"/>
      <c r="C125" s="161"/>
      <c r="D125" s="27">
        <f t="shared" si="11"/>
        <v>22</v>
      </c>
      <c r="E125" s="28">
        <f>[1]업체수!K37</f>
        <v>22</v>
      </c>
      <c r="F125" s="28">
        <f>[1]업체수!L37</f>
        <v>0</v>
      </c>
      <c r="G125" s="28">
        <f>[1]업체수!M37</f>
        <v>0</v>
      </c>
      <c r="H125" s="28">
        <f>[1]업체수!N37</f>
        <v>0</v>
      </c>
      <c r="I125" s="99">
        <f>[1]업체수!O37</f>
        <v>0</v>
      </c>
      <c r="J125" s="99"/>
      <c r="K125" s="99">
        <f t="shared" si="12"/>
        <v>266</v>
      </c>
      <c r="L125" s="99"/>
      <c r="M125" s="99">
        <f>SUM([1]종업원수!W13,[1]종업원수!Y13)</f>
        <v>196</v>
      </c>
      <c r="N125" s="99"/>
      <c r="O125" s="99">
        <f>SUM([1]종업원수!X13,[1]종업원수!Z13)</f>
        <v>70</v>
      </c>
      <c r="P125" s="100"/>
    </row>
    <row r="126" spans="1:16" x14ac:dyDescent="0.3">
      <c r="A126" s="86" t="s">
        <v>55</v>
      </c>
      <c r="B126" s="87"/>
      <c r="C126" s="159"/>
      <c r="D126" s="29">
        <f t="shared" si="11"/>
        <v>102</v>
      </c>
      <c r="E126" s="30">
        <f>[1]업체수!K38</f>
        <v>13</v>
      </c>
      <c r="F126" s="30">
        <f>[1]업체수!L38</f>
        <v>2</v>
      </c>
      <c r="G126" s="30">
        <f>[1]업체수!M38</f>
        <v>86</v>
      </c>
      <c r="H126" s="30">
        <f>[1]업체수!N38</f>
        <v>0</v>
      </c>
      <c r="I126" s="89">
        <f>[1]업체수!O38</f>
        <v>1</v>
      </c>
      <c r="J126" s="89"/>
      <c r="K126" s="89">
        <f t="shared" si="12"/>
        <v>479</v>
      </c>
      <c r="L126" s="89"/>
      <c r="M126" s="89">
        <f>SUM([1]종업원수!W14,[1]종업원수!Y14)</f>
        <v>391</v>
      </c>
      <c r="N126" s="89"/>
      <c r="O126" s="89">
        <f>SUM([1]종업원수!X14,[1]종업원수!Z14)</f>
        <v>88</v>
      </c>
      <c r="P126" s="90"/>
    </row>
    <row r="127" spans="1:16" ht="17.25" thickBot="1" x14ac:dyDescent="0.35">
      <c r="A127" s="91" t="s">
        <v>12</v>
      </c>
      <c r="B127" s="92"/>
      <c r="C127" s="160"/>
      <c r="D127" s="21">
        <f>SUM(E127:J127)</f>
        <v>1277</v>
      </c>
      <c r="E127" s="20">
        <f>SUM(E116:E126)</f>
        <v>1155</v>
      </c>
      <c r="F127" s="20">
        <f>SUM(F116:F126)</f>
        <v>7</v>
      </c>
      <c r="G127" s="20">
        <f>SUM(G116:G126)</f>
        <v>114</v>
      </c>
      <c r="H127" s="20">
        <f>SUM(H116:H126)</f>
        <v>0</v>
      </c>
      <c r="I127" s="94">
        <f>SUM(I116:J126)</f>
        <v>1</v>
      </c>
      <c r="J127" s="94"/>
      <c r="K127" s="94">
        <f t="shared" si="12"/>
        <v>17755</v>
      </c>
      <c r="L127" s="94"/>
      <c r="M127" s="94">
        <f>SUM(M116:N126)</f>
        <v>13244</v>
      </c>
      <c r="N127" s="94"/>
      <c r="O127" s="94">
        <f>SUM(O116:P126)</f>
        <v>4511</v>
      </c>
      <c r="P127" s="95"/>
    </row>
    <row r="128" spans="1:16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1:16" ht="21" thickBot="1" x14ac:dyDescent="0.35">
      <c r="A129" s="2" t="s">
        <v>56</v>
      </c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1:16" x14ac:dyDescent="0.3">
      <c r="A130" s="83" t="s">
        <v>57</v>
      </c>
      <c r="B130" s="76"/>
      <c r="C130" s="76"/>
      <c r="D130" s="76"/>
      <c r="E130" s="76"/>
      <c r="F130" s="76"/>
      <c r="G130" s="76"/>
      <c r="H130" s="76"/>
      <c r="I130" s="76"/>
      <c r="J130" s="76" t="s">
        <v>58</v>
      </c>
      <c r="K130" s="76"/>
      <c r="L130" s="76"/>
      <c r="M130" s="76"/>
      <c r="N130" s="76"/>
      <c r="O130" s="76"/>
      <c r="P130" s="77"/>
    </row>
    <row r="131" spans="1:16" ht="17.25" thickBot="1" x14ac:dyDescent="0.35">
      <c r="A131" s="84" t="s">
        <v>59</v>
      </c>
      <c r="B131" s="85"/>
      <c r="C131" s="85"/>
      <c r="D131" s="68" t="s">
        <v>60</v>
      </c>
      <c r="E131" s="68"/>
      <c r="F131" s="68"/>
      <c r="G131" s="68" t="s">
        <v>61</v>
      </c>
      <c r="H131" s="68"/>
      <c r="I131" s="68"/>
      <c r="J131" s="85" t="s">
        <v>62</v>
      </c>
      <c r="K131" s="85"/>
      <c r="L131" s="85"/>
      <c r="M131" s="68" t="s">
        <v>63</v>
      </c>
      <c r="N131" s="68"/>
      <c r="O131" s="68" t="s">
        <v>64</v>
      </c>
      <c r="P131" s="69"/>
    </row>
    <row r="132" spans="1:16" ht="18" thickTop="1" thickBot="1" x14ac:dyDescent="0.35">
      <c r="A132" s="79">
        <v>6346925</v>
      </c>
      <c r="B132" s="80"/>
      <c r="C132" s="80"/>
      <c r="D132" s="81">
        <f>'[1]분기별 매출액'!F9</f>
        <v>1628606.0469999998</v>
      </c>
      <c r="E132" s="81"/>
      <c r="F132" s="81"/>
      <c r="G132" s="81">
        <f>'[1]분기별 매출액'!G9</f>
        <v>6655683.1280000005</v>
      </c>
      <c r="H132" s="81"/>
      <c r="I132" s="81"/>
      <c r="J132" s="80">
        <v>947829</v>
      </c>
      <c r="K132" s="80"/>
      <c r="L132" s="80"/>
      <c r="M132" s="81">
        <f>'[1]분기별 매출액'!F8</f>
        <v>210395.04700000002</v>
      </c>
      <c r="N132" s="81"/>
      <c r="O132" s="81">
        <f>'[1]분기별 매출액'!G8</f>
        <v>885702.14800000004</v>
      </c>
      <c r="P132" s="82"/>
    </row>
    <row r="133" spans="1:16" x14ac:dyDescent="0.3">
      <c r="A133" s="32"/>
      <c r="B133" s="32"/>
      <c r="C133" s="32"/>
      <c r="D133" s="32"/>
      <c r="E133" s="32"/>
      <c r="F133" s="32"/>
      <c r="G133" s="32"/>
      <c r="H133" s="32"/>
      <c r="I133" s="32"/>
      <c r="J133" s="32"/>
      <c r="K133" s="32"/>
      <c r="L133" s="32"/>
      <c r="M133" s="32"/>
      <c r="N133" s="32"/>
      <c r="O133" s="32"/>
      <c r="P133" s="32"/>
    </row>
    <row r="134" spans="1:16" ht="21" thickBot="1" x14ac:dyDescent="0.35">
      <c r="A134" s="33" t="s">
        <v>65</v>
      </c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</row>
    <row r="135" spans="1:16" x14ac:dyDescent="0.3">
      <c r="A135" s="83" t="s">
        <v>66</v>
      </c>
      <c r="B135" s="76"/>
      <c r="C135" s="76"/>
      <c r="D135" s="76"/>
      <c r="E135" s="76" t="s">
        <v>67</v>
      </c>
      <c r="F135" s="76"/>
      <c r="G135" s="76"/>
      <c r="H135" s="76"/>
      <c r="I135" s="76" t="s">
        <v>68</v>
      </c>
      <c r="J135" s="76"/>
      <c r="K135" s="76"/>
      <c r="L135" s="76"/>
      <c r="M135" s="76" t="s">
        <v>69</v>
      </c>
      <c r="N135" s="76"/>
      <c r="O135" s="76"/>
      <c r="P135" s="77"/>
    </row>
    <row r="136" spans="1:16" ht="17.25" thickBot="1" x14ac:dyDescent="0.35">
      <c r="A136" s="78" t="s">
        <v>70</v>
      </c>
      <c r="B136" s="68"/>
      <c r="C136" s="68" t="s">
        <v>71</v>
      </c>
      <c r="D136" s="68"/>
      <c r="E136" s="68" t="s">
        <v>72</v>
      </c>
      <c r="F136" s="68"/>
      <c r="G136" s="68" t="s">
        <v>73</v>
      </c>
      <c r="H136" s="68"/>
      <c r="I136" s="68" t="s">
        <v>72</v>
      </c>
      <c r="J136" s="68"/>
      <c r="K136" s="68" t="s">
        <v>73</v>
      </c>
      <c r="L136" s="68"/>
      <c r="M136" s="68" t="s">
        <v>72</v>
      </c>
      <c r="N136" s="68"/>
      <c r="O136" s="68" t="s">
        <v>73</v>
      </c>
      <c r="P136" s="69"/>
    </row>
    <row r="137" spans="1:16" ht="18" thickTop="1" thickBot="1" x14ac:dyDescent="0.35">
      <c r="A137" s="70" t="s">
        <v>74</v>
      </c>
      <c r="B137" s="71"/>
      <c r="C137" s="71" t="s">
        <v>75</v>
      </c>
      <c r="D137" s="71"/>
      <c r="E137" s="71"/>
      <c r="F137" s="71"/>
      <c r="G137" s="71"/>
      <c r="H137" s="71"/>
      <c r="I137" s="71"/>
      <c r="J137" s="71"/>
      <c r="K137" s="71"/>
      <c r="L137" s="71"/>
      <c r="M137" s="71"/>
      <c r="N137" s="71"/>
      <c r="O137" s="71"/>
      <c r="P137" s="72"/>
    </row>
    <row r="138" spans="1:16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 ht="21" thickBot="1" x14ac:dyDescent="0.35">
      <c r="A139" s="33" t="s">
        <v>76</v>
      </c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</row>
    <row r="140" spans="1:16" ht="17.25" thickBot="1" x14ac:dyDescent="0.35">
      <c r="A140" s="50" t="s">
        <v>77</v>
      </c>
      <c r="B140" s="65" t="s">
        <v>78</v>
      </c>
      <c r="C140" s="65"/>
      <c r="D140" s="65"/>
      <c r="E140" s="65"/>
      <c r="F140" s="65"/>
      <c r="G140" s="65"/>
      <c r="H140" s="66" t="s">
        <v>79</v>
      </c>
      <c r="I140" s="66"/>
      <c r="J140" s="65" t="s">
        <v>80</v>
      </c>
      <c r="K140" s="65"/>
      <c r="L140" s="65"/>
      <c r="M140" s="66" t="s">
        <v>81</v>
      </c>
      <c r="N140" s="66"/>
      <c r="O140" s="65">
        <f>O47</f>
        <v>49</v>
      </c>
      <c r="P140" s="67"/>
    </row>
    <row r="141" spans="1:16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1:16" ht="33.75" x14ac:dyDescent="0.3">
      <c r="A142" s="158" t="s">
        <v>89</v>
      </c>
      <c r="B142" s="158"/>
      <c r="C142" s="158"/>
      <c r="D142" s="158"/>
      <c r="E142" s="158"/>
      <c r="F142" s="158"/>
      <c r="G142" s="158"/>
      <c r="H142" s="158"/>
      <c r="I142" s="158"/>
      <c r="J142" s="158"/>
      <c r="K142" s="158"/>
      <c r="L142" s="158"/>
      <c r="M142" s="158"/>
      <c r="N142" s="158"/>
      <c r="O142" s="158"/>
      <c r="P142" s="158"/>
    </row>
    <row r="143" spans="1:16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</row>
    <row r="144" spans="1:16" ht="21" thickBot="1" x14ac:dyDescent="0.35">
      <c r="A144" s="2" t="s">
        <v>1</v>
      </c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</row>
    <row r="145" spans="1:16" x14ac:dyDescent="0.3">
      <c r="A145" s="154" t="s">
        <v>2</v>
      </c>
      <c r="B145" s="106" t="s">
        <v>3</v>
      </c>
      <c r="C145" s="74"/>
      <c r="D145" s="75"/>
      <c r="E145" s="156" t="s">
        <v>4</v>
      </c>
      <c r="F145" s="156" t="s">
        <v>5</v>
      </c>
      <c r="G145" s="156" t="s">
        <v>6</v>
      </c>
      <c r="H145" s="106" t="s">
        <v>7</v>
      </c>
      <c r="I145" s="74"/>
      <c r="J145" s="75"/>
      <c r="K145" s="106" t="s">
        <v>83</v>
      </c>
      <c r="L145" s="74"/>
      <c r="M145" s="75"/>
      <c r="N145" s="106" t="s">
        <v>9</v>
      </c>
      <c r="O145" s="74"/>
      <c r="P145" s="134"/>
    </row>
    <row r="146" spans="1:16" ht="27.75" thickBot="1" x14ac:dyDescent="0.35">
      <c r="A146" s="155"/>
      <c r="B146" s="3" t="s">
        <v>10</v>
      </c>
      <c r="C146" s="3" t="s">
        <v>11</v>
      </c>
      <c r="D146" s="3" t="s">
        <v>12</v>
      </c>
      <c r="E146" s="157"/>
      <c r="F146" s="157"/>
      <c r="G146" s="157"/>
      <c r="H146" s="4" t="str">
        <f>H6</f>
        <v>전년4/4실적</v>
      </c>
      <c r="I146" s="5" t="s">
        <v>14</v>
      </c>
      <c r="J146" s="5" t="s">
        <v>15</v>
      </c>
      <c r="K146" s="4" t="str">
        <f>K6</f>
        <v>전년4/4실적</v>
      </c>
      <c r="L146" s="5" t="s">
        <v>14</v>
      </c>
      <c r="M146" s="5" t="s">
        <v>15</v>
      </c>
      <c r="N146" s="4" t="str">
        <f>N6</f>
        <v>전년4/4실적</v>
      </c>
      <c r="O146" s="5" t="s">
        <v>14</v>
      </c>
      <c r="P146" s="6" t="s">
        <v>15</v>
      </c>
    </row>
    <row r="147" spans="1:16" ht="18" thickTop="1" thickBot="1" x14ac:dyDescent="0.35">
      <c r="A147" s="37">
        <f>C153</f>
        <v>2896</v>
      </c>
      <c r="B147" s="38">
        <f>K153</f>
        <v>1808</v>
      </c>
      <c r="C147" s="38"/>
      <c r="D147" s="38">
        <f>B147</f>
        <v>1808</v>
      </c>
      <c r="E147" s="38">
        <f>D173</f>
        <v>786</v>
      </c>
      <c r="F147" s="38">
        <f>E173</f>
        <v>738</v>
      </c>
      <c r="G147" s="38">
        <f>F147/E147*100</f>
        <v>93.893129770992374</v>
      </c>
      <c r="H147" s="39">
        <v>105</v>
      </c>
      <c r="I147" s="10">
        <f>ROUNDDOWN(K173,-1)/100</f>
        <v>101.9</v>
      </c>
      <c r="J147" s="38">
        <f>I147/H147*100</f>
        <v>97.047619047619051</v>
      </c>
      <c r="K147" s="39">
        <v>839</v>
      </c>
      <c r="L147" s="10">
        <f>ROUNDDOWN(D178,-2)/1000</f>
        <v>1017.1</v>
      </c>
      <c r="M147" s="38">
        <f>L147/K147*100</f>
        <v>121.22765196662695</v>
      </c>
      <c r="N147" s="39">
        <v>131</v>
      </c>
      <c r="O147" s="10">
        <f>ROUNDDOWN(M178,-2)/1000</f>
        <v>141.19999999999999</v>
      </c>
      <c r="P147" s="40">
        <f>O147/N147*100</f>
        <v>107.78625954198473</v>
      </c>
    </row>
    <row r="148" spans="1:16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</row>
    <row r="149" spans="1:16" ht="21" thickBot="1" x14ac:dyDescent="0.35">
      <c r="A149" s="135" t="s">
        <v>85</v>
      </c>
      <c r="B149" s="136"/>
      <c r="C149" s="136"/>
      <c r="D149" s="136"/>
      <c r="E149" s="136"/>
      <c r="F149" s="136"/>
      <c r="G149" s="136"/>
      <c r="H149" s="136"/>
      <c r="I149" s="136"/>
      <c r="J149" s="136"/>
      <c r="K149" s="136"/>
      <c r="L149" s="136"/>
      <c r="M149" s="136"/>
      <c r="N149" s="136"/>
      <c r="O149" s="136"/>
      <c r="P149" s="136"/>
    </row>
    <row r="150" spans="1:16" x14ac:dyDescent="0.3">
      <c r="A150" s="137" t="s">
        <v>19</v>
      </c>
      <c r="B150" s="138"/>
      <c r="C150" s="143" t="s">
        <v>86</v>
      </c>
      <c r="D150" s="144"/>
      <c r="E150" s="106" t="s">
        <v>21</v>
      </c>
      <c r="F150" s="74"/>
      <c r="G150" s="74"/>
      <c r="H150" s="75"/>
      <c r="I150" s="106" t="s">
        <v>22</v>
      </c>
      <c r="J150" s="74"/>
      <c r="K150" s="74"/>
      <c r="L150" s="74"/>
      <c r="M150" s="74"/>
      <c r="N150" s="74"/>
      <c r="O150" s="75"/>
      <c r="P150" s="149" t="s">
        <v>90</v>
      </c>
    </row>
    <row r="151" spans="1:16" x14ac:dyDescent="0.3">
      <c r="A151" s="139"/>
      <c r="B151" s="140"/>
      <c r="C151" s="145"/>
      <c r="D151" s="146"/>
      <c r="E151" s="152" t="s">
        <v>24</v>
      </c>
      <c r="F151" s="152" t="s">
        <v>25</v>
      </c>
      <c r="G151" s="122" t="s">
        <v>12</v>
      </c>
      <c r="H151" s="123"/>
      <c r="I151" s="126" t="s">
        <v>26</v>
      </c>
      <c r="J151" s="127"/>
      <c r="K151" s="127"/>
      <c r="L151" s="128"/>
      <c r="M151" s="126" t="s">
        <v>27</v>
      </c>
      <c r="N151" s="127"/>
      <c r="O151" s="128"/>
      <c r="P151" s="150"/>
    </row>
    <row r="152" spans="1:16" ht="17.25" thickBot="1" x14ac:dyDescent="0.35">
      <c r="A152" s="141"/>
      <c r="B152" s="142"/>
      <c r="C152" s="147"/>
      <c r="D152" s="148"/>
      <c r="E152" s="153"/>
      <c r="F152" s="153"/>
      <c r="G152" s="124"/>
      <c r="H152" s="125"/>
      <c r="I152" s="3" t="s">
        <v>28</v>
      </c>
      <c r="J152" s="3" t="s">
        <v>25</v>
      </c>
      <c r="K152" s="107" t="s">
        <v>12</v>
      </c>
      <c r="L152" s="129"/>
      <c r="M152" s="3" t="s">
        <v>28</v>
      </c>
      <c r="N152" s="3" t="s">
        <v>25</v>
      </c>
      <c r="O152" s="3" t="s">
        <v>12</v>
      </c>
      <c r="P152" s="151"/>
    </row>
    <row r="153" spans="1:16" ht="17.25" thickTop="1" x14ac:dyDescent="0.3">
      <c r="A153" s="130" t="s">
        <v>12</v>
      </c>
      <c r="B153" s="131"/>
      <c r="C153" s="187">
        <f>G153</f>
        <v>2896</v>
      </c>
      <c r="D153" s="188"/>
      <c r="E153" s="14">
        <f>SUM(E154:E157)</f>
        <v>2896</v>
      </c>
      <c r="F153" s="14">
        <f>SUM(F154:F157)</f>
        <v>0</v>
      </c>
      <c r="G153" s="132">
        <f>SUM(E153:F153)</f>
        <v>2896</v>
      </c>
      <c r="H153" s="133"/>
      <c r="I153" s="14">
        <f>SUM(I154:I155)</f>
        <v>1808</v>
      </c>
      <c r="J153" s="14">
        <f>SUM(J154:J155)</f>
        <v>0</v>
      </c>
      <c r="K153" s="132">
        <f>SUM(I153:J153)</f>
        <v>1808</v>
      </c>
      <c r="L153" s="133"/>
      <c r="M153" s="14"/>
      <c r="N153" s="14"/>
      <c r="O153" s="14"/>
      <c r="P153" s="16"/>
    </row>
    <row r="154" spans="1:16" x14ac:dyDescent="0.3">
      <c r="A154" s="110" t="s">
        <v>29</v>
      </c>
      <c r="B154" s="111"/>
      <c r="C154" s="112">
        <f>G154</f>
        <v>1578</v>
      </c>
      <c r="D154" s="113"/>
      <c r="E154" s="17">
        <v>1578</v>
      </c>
      <c r="F154" s="17">
        <v>0</v>
      </c>
      <c r="G154" s="114">
        <f>SUM(E154:F154)</f>
        <v>1578</v>
      </c>
      <c r="H154" s="115"/>
      <c r="I154" s="17">
        <v>1578</v>
      </c>
      <c r="J154" s="17">
        <v>0</v>
      </c>
      <c r="K154" s="114">
        <f>SUM(I154:J154)</f>
        <v>1578</v>
      </c>
      <c r="L154" s="115"/>
      <c r="M154" s="17"/>
      <c r="N154" s="17"/>
      <c r="O154" s="17"/>
      <c r="P154" s="18"/>
    </row>
    <row r="155" spans="1:16" x14ac:dyDescent="0.3">
      <c r="A155" s="110" t="s">
        <v>31</v>
      </c>
      <c r="B155" s="111"/>
      <c r="C155" s="112">
        <f>G155</f>
        <v>230</v>
      </c>
      <c r="D155" s="113"/>
      <c r="E155" s="17">
        <v>230</v>
      </c>
      <c r="F155" s="17">
        <v>0</v>
      </c>
      <c r="G155" s="114">
        <f>SUM(E155:F155)</f>
        <v>230</v>
      </c>
      <c r="H155" s="115"/>
      <c r="I155" s="17">
        <v>230</v>
      </c>
      <c r="J155" s="17">
        <v>0</v>
      </c>
      <c r="K155" s="114">
        <f>SUM(I155:J155)</f>
        <v>230</v>
      </c>
      <c r="L155" s="115"/>
      <c r="M155" s="17"/>
      <c r="N155" s="17"/>
      <c r="O155" s="17"/>
      <c r="P155" s="18"/>
    </row>
    <row r="156" spans="1:16" x14ac:dyDescent="0.3">
      <c r="A156" s="110" t="s">
        <v>32</v>
      </c>
      <c r="B156" s="111"/>
      <c r="C156" s="112">
        <f>G156</f>
        <v>821</v>
      </c>
      <c r="D156" s="113"/>
      <c r="E156" s="17">
        <v>821</v>
      </c>
      <c r="F156" s="17">
        <v>0</v>
      </c>
      <c r="G156" s="114">
        <f>SUM(E156:F156)</f>
        <v>821</v>
      </c>
      <c r="H156" s="115"/>
      <c r="I156" s="17"/>
      <c r="J156" s="17"/>
      <c r="K156" s="114"/>
      <c r="L156" s="115"/>
      <c r="M156" s="17"/>
      <c r="N156" s="17"/>
      <c r="O156" s="17"/>
      <c r="P156" s="18"/>
    </row>
    <row r="157" spans="1:16" ht="17.25" thickBot="1" x14ac:dyDescent="0.35">
      <c r="A157" s="116" t="s">
        <v>33</v>
      </c>
      <c r="B157" s="117"/>
      <c r="C157" s="118">
        <f>G157</f>
        <v>267</v>
      </c>
      <c r="D157" s="119"/>
      <c r="E157" s="20">
        <v>267</v>
      </c>
      <c r="F157" s="20">
        <v>0</v>
      </c>
      <c r="G157" s="120">
        <f>SUM(E157:F157)</f>
        <v>267</v>
      </c>
      <c r="H157" s="121"/>
      <c r="I157" s="20"/>
      <c r="J157" s="20"/>
      <c r="K157" s="120"/>
      <c r="L157" s="121"/>
      <c r="M157" s="20"/>
      <c r="N157" s="20"/>
      <c r="O157" s="20"/>
      <c r="P157" s="22"/>
    </row>
    <row r="158" spans="1:16" x14ac:dyDescent="0.3">
      <c r="A158" s="1"/>
      <c r="B158" s="1"/>
      <c r="C158" s="23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1:16" ht="21" thickBot="1" x14ac:dyDescent="0.35">
      <c r="A159" s="2" t="s">
        <v>34</v>
      </c>
      <c r="B159" s="24"/>
      <c r="C159" s="24"/>
      <c r="D159" s="24"/>
      <c r="E159" s="24"/>
      <c r="F159" s="24"/>
      <c r="G159" s="24"/>
      <c r="H159" s="24"/>
      <c r="I159" s="24"/>
      <c r="J159" s="24"/>
      <c r="K159" s="24"/>
      <c r="L159" s="24"/>
      <c r="M159" s="24"/>
      <c r="N159" s="24"/>
      <c r="O159" s="24"/>
      <c r="P159" s="24"/>
    </row>
    <row r="160" spans="1:16" x14ac:dyDescent="0.3">
      <c r="A160" s="83" t="s">
        <v>35</v>
      </c>
      <c r="B160" s="76"/>
      <c r="C160" s="163"/>
      <c r="D160" s="75" t="s">
        <v>36</v>
      </c>
      <c r="E160" s="76"/>
      <c r="F160" s="76"/>
      <c r="G160" s="76"/>
      <c r="H160" s="76"/>
      <c r="I160" s="76"/>
      <c r="J160" s="76"/>
      <c r="K160" s="76" t="s">
        <v>37</v>
      </c>
      <c r="L160" s="76"/>
      <c r="M160" s="76"/>
      <c r="N160" s="76"/>
      <c r="O160" s="76"/>
      <c r="P160" s="77"/>
    </row>
    <row r="161" spans="1:16" ht="17.25" thickBot="1" x14ac:dyDescent="0.35">
      <c r="A161" s="78"/>
      <c r="B161" s="68"/>
      <c r="C161" s="164"/>
      <c r="D161" s="13" t="s">
        <v>12</v>
      </c>
      <c r="E161" s="3" t="s">
        <v>38</v>
      </c>
      <c r="F161" s="3" t="s">
        <v>39</v>
      </c>
      <c r="G161" s="3" t="s">
        <v>40</v>
      </c>
      <c r="H161" s="3" t="s">
        <v>41</v>
      </c>
      <c r="I161" s="109" t="s">
        <v>42</v>
      </c>
      <c r="J161" s="109"/>
      <c r="K161" s="68" t="s">
        <v>12</v>
      </c>
      <c r="L161" s="68"/>
      <c r="M161" s="68" t="s">
        <v>43</v>
      </c>
      <c r="N161" s="68"/>
      <c r="O161" s="68" t="s">
        <v>44</v>
      </c>
      <c r="P161" s="69"/>
    </row>
    <row r="162" spans="1:16" ht="17.25" thickTop="1" x14ac:dyDescent="0.3">
      <c r="A162" s="101" t="s">
        <v>45</v>
      </c>
      <c r="B162" s="102"/>
      <c r="C162" s="162"/>
      <c r="D162" s="25">
        <f>SUM(E162:J162)</f>
        <v>16</v>
      </c>
      <c r="E162" s="26">
        <f>[1]업체수!D43</f>
        <v>16</v>
      </c>
      <c r="F162" s="26">
        <f>[1]업체수!E43</f>
        <v>0</v>
      </c>
      <c r="G162" s="26">
        <f>[1]업체수!F43</f>
        <v>0</v>
      </c>
      <c r="H162" s="26">
        <f>[1]업체수!G43</f>
        <v>0</v>
      </c>
      <c r="I162" s="104">
        <f>[1]업체수!H43</f>
        <v>0</v>
      </c>
      <c r="J162" s="104"/>
      <c r="K162" s="104">
        <f>M162+O162</f>
        <v>316</v>
      </c>
      <c r="L162" s="104"/>
      <c r="M162" s="104">
        <f>SUM([1]종업원수!AC4,[1]종업원수!AE4)</f>
        <v>194</v>
      </c>
      <c r="N162" s="104"/>
      <c r="O162" s="104">
        <f>SUM([1]종업원수!AD4,[1]종업원수!AF4)</f>
        <v>122</v>
      </c>
      <c r="P162" s="105"/>
    </row>
    <row r="163" spans="1:16" x14ac:dyDescent="0.3">
      <c r="A163" s="96" t="s">
        <v>46</v>
      </c>
      <c r="B163" s="97"/>
      <c r="C163" s="161"/>
      <c r="D163" s="27">
        <f t="shared" ref="D163:D172" si="13">SUM(E163:J163)</f>
        <v>64</v>
      </c>
      <c r="E163" s="28">
        <f>[1]업체수!D44</f>
        <v>57</v>
      </c>
      <c r="F163" s="28">
        <f>[1]업체수!E44</f>
        <v>0</v>
      </c>
      <c r="G163" s="28">
        <f>[1]업체수!F44</f>
        <v>7</v>
      </c>
      <c r="H163" s="28">
        <f>[1]업체수!G44</f>
        <v>0</v>
      </c>
      <c r="I163" s="99">
        <f>[1]업체수!H44</f>
        <v>0</v>
      </c>
      <c r="J163" s="99"/>
      <c r="K163" s="99">
        <f t="shared" ref="K163:K173" si="14">M163+O163</f>
        <v>367</v>
      </c>
      <c r="L163" s="99"/>
      <c r="M163" s="99">
        <f>SUM([1]종업원수!AC5,[1]종업원수!AE5)</f>
        <v>215</v>
      </c>
      <c r="N163" s="99"/>
      <c r="O163" s="99">
        <f>SUM([1]종업원수!AD5,[1]종업원수!AF5)</f>
        <v>152</v>
      </c>
      <c r="P163" s="100"/>
    </row>
    <row r="164" spans="1:16" x14ac:dyDescent="0.3">
      <c r="A164" s="96" t="s">
        <v>47</v>
      </c>
      <c r="B164" s="97"/>
      <c r="C164" s="161"/>
      <c r="D164" s="27">
        <f t="shared" si="13"/>
        <v>19</v>
      </c>
      <c r="E164" s="28">
        <f>[1]업체수!D45</f>
        <v>18</v>
      </c>
      <c r="F164" s="28">
        <f>[1]업체수!E45</f>
        <v>0</v>
      </c>
      <c r="G164" s="28">
        <f>[1]업체수!F45</f>
        <v>1</v>
      </c>
      <c r="H164" s="28">
        <f>[1]업체수!G45</f>
        <v>0</v>
      </c>
      <c r="I164" s="99">
        <f>[1]업체수!H45</f>
        <v>0</v>
      </c>
      <c r="J164" s="99"/>
      <c r="K164" s="99">
        <f t="shared" si="14"/>
        <v>234</v>
      </c>
      <c r="L164" s="99"/>
      <c r="M164" s="99">
        <f>SUM([1]종업원수!AC6,[1]종업원수!AE6)</f>
        <v>156</v>
      </c>
      <c r="N164" s="99"/>
      <c r="O164" s="99">
        <f>SUM([1]종업원수!AD6,[1]종업원수!AF6)</f>
        <v>78</v>
      </c>
      <c r="P164" s="100"/>
    </row>
    <row r="165" spans="1:16" x14ac:dyDescent="0.3">
      <c r="A165" s="96" t="s">
        <v>48</v>
      </c>
      <c r="B165" s="97"/>
      <c r="C165" s="161"/>
      <c r="D165" s="27">
        <f t="shared" si="13"/>
        <v>60</v>
      </c>
      <c r="E165" s="28">
        <f>[1]업체수!D46</f>
        <v>58</v>
      </c>
      <c r="F165" s="28">
        <f>[1]업체수!E46</f>
        <v>0</v>
      </c>
      <c r="G165" s="28">
        <f>[1]업체수!F46</f>
        <v>2</v>
      </c>
      <c r="H165" s="28">
        <f>[1]업체수!G46</f>
        <v>0</v>
      </c>
      <c r="I165" s="99">
        <f>[1]업체수!H46</f>
        <v>0</v>
      </c>
      <c r="J165" s="99"/>
      <c r="K165" s="99">
        <f t="shared" si="14"/>
        <v>620</v>
      </c>
      <c r="L165" s="99"/>
      <c r="M165" s="99">
        <f>SUM([1]종업원수!AC7,[1]종업원수!AE7)</f>
        <v>415</v>
      </c>
      <c r="N165" s="99"/>
      <c r="O165" s="99">
        <f>SUM([1]종업원수!AD7,[1]종업원수!AF7)</f>
        <v>205</v>
      </c>
      <c r="P165" s="100"/>
    </row>
    <row r="166" spans="1:16" x14ac:dyDescent="0.3">
      <c r="A166" s="96" t="s">
        <v>49</v>
      </c>
      <c r="B166" s="97"/>
      <c r="C166" s="161"/>
      <c r="D166" s="27">
        <f t="shared" si="13"/>
        <v>6</v>
      </c>
      <c r="E166" s="28">
        <f>[1]업체수!D47</f>
        <v>5</v>
      </c>
      <c r="F166" s="28">
        <f>[1]업체수!E47</f>
        <v>0</v>
      </c>
      <c r="G166" s="28">
        <f>[1]업체수!F47</f>
        <v>1</v>
      </c>
      <c r="H166" s="28">
        <f>[1]업체수!G47</f>
        <v>0</v>
      </c>
      <c r="I166" s="99">
        <f>[1]업체수!H47</f>
        <v>0</v>
      </c>
      <c r="J166" s="99"/>
      <c r="K166" s="99">
        <f t="shared" si="14"/>
        <v>35</v>
      </c>
      <c r="L166" s="99"/>
      <c r="M166" s="99">
        <f>SUM([1]종업원수!AC8,[1]종업원수!AE8)</f>
        <v>29</v>
      </c>
      <c r="N166" s="99"/>
      <c r="O166" s="99">
        <f>SUM([1]종업원수!AD8,[1]종업원수!AF8)</f>
        <v>6</v>
      </c>
      <c r="P166" s="100"/>
    </row>
    <row r="167" spans="1:16" x14ac:dyDescent="0.3">
      <c r="A167" s="96" t="s">
        <v>50</v>
      </c>
      <c r="B167" s="97"/>
      <c r="C167" s="161"/>
      <c r="D167" s="27">
        <f t="shared" si="13"/>
        <v>32</v>
      </c>
      <c r="E167" s="28">
        <f>[1]업체수!D48</f>
        <v>32</v>
      </c>
      <c r="F167" s="28">
        <f>[1]업체수!E48</f>
        <v>0</v>
      </c>
      <c r="G167" s="28">
        <f>[1]업체수!F48</f>
        <v>0</v>
      </c>
      <c r="H167" s="28">
        <f>[1]업체수!G48</f>
        <v>0</v>
      </c>
      <c r="I167" s="99">
        <f>[1]업체수!H48</f>
        <v>0</v>
      </c>
      <c r="J167" s="99"/>
      <c r="K167" s="99">
        <f t="shared" si="14"/>
        <v>420</v>
      </c>
      <c r="L167" s="99"/>
      <c r="M167" s="99">
        <f>SUM([1]종업원수!AC9,[1]종업원수!AE9)</f>
        <v>329</v>
      </c>
      <c r="N167" s="99"/>
      <c r="O167" s="99">
        <f>SUM([1]종업원수!AD9,[1]종업원수!AF9)</f>
        <v>91</v>
      </c>
      <c r="P167" s="100"/>
    </row>
    <row r="168" spans="1:16" x14ac:dyDescent="0.3">
      <c r="A168" s="96" t="s">
        <v>51</v>
      </c>
      <c r="B168" s="97"/>
      <c r="C168" s="161"/>
      <c r="D168" s="27">
        <f t="shared" si="13"/>
        <v>313</v>
      </c>
      <c r="E168" s="28">
        <f>[1]업체수!D49</f>
        <v>304</v>
      </c>
      <c r="F168" s="28">
        <f>[1]업체수!E49</f>
        <v>4</v>
      </c>
      <c r="G168" s="28">
        <f>[1]업체수!F49</f>
        <v>5</v>
      </c>
      <c r="H168" s="28">
        <f>[1]업체수!G49</f>
        <v>0</v>
      </c>
      <c r="I168" s="99">
        <f>[1]업체수!H49</f>
        <v>0</v>
      </c>
      <c r="J168" s="99"/>
      <c r="K168" s="99">
        <f t="shared" si="14"/>
        <v>4257</v>
      </c>
      <c r="L168" s="99"/>
      <c r="M168" s="99">
        <f>SUM([1]종업원수!AC10,[1]종업원수!AE10)</f>
        <v>3427</v>
      </c>
      <c r="N168" s="99"/>
      <c r="O168" s="99">
        <f>SUM([1]종업원수!AD10,[1]종업원수!AF10)</f>
        <v>830</v>
      </c>
      <c r="P168" s="100"/>
    </row>
    <row r="169" spans="1:16" x14ac:dyDescent="0.3">
      <c r="A169" s="96" t="s">
        <v>52</v>
      </c>
      <c r="B169" s="97"/>
      <c r="C169" s="161"/>
      <c r="D169" s="27">
        <f t="shared" si="13"/>
        <v>136</v>
      </c>
      <c r="E169" s="28">
        <f>[1]업체수!D50</f>
        <v>134</v>
      </c>
      <c r="F169" s="28">
        <f>[1]업체수!E50</f>
        <v>0</v>
      </c>
      <c r="G169" s="28">
        <f>[1]업체수!F50</f>
        <v>2</v>
      </c>
      <c r="H169" s="28">
        <f>[1]업체수!G50</f>
        <v>0</v>
      </c>
      <c r="I169" s="99">
        <f>[1]업체수!H50</f>
        <v>0</v>
      </c>
      <c r="J169" s="99"/>
      <c r="K169" s="99">
        <f t="shared" si="14"/>
        <v>2190</v>
      </c>
      <c r="L169" s="99"/>
      <c r="M169" s="99">
        <f>SUM([1]종업원수!AC11,[1]종업원수!AE11)</f>
        <v>1695</v>
      </c>
      <c r="N169" s="99"/>
      <c r="O169" s="99">
        <f>SUM([1]종업원수!AD11,[1]종업원수!AF11)</f>
        <v>495</v>
      </c>
      <c r="P169" s="100"/>
    </row>
    <row r="170" spans="1:16" x14ac:dyDescent="0.3">
      <c r="A170" s="96" t="s">
        <v>53</v>
      </c>
      <c r="B170" s="97"/>
      <c r="C170" s="161"/>
      <c r="D170" s="27">
        <f t="shared" si="13"/>
        <v>59</v>
      </c>
      <c r="E170" s="28">
        <f>[1]업체수!D51</f>
        <v>56</v>
      </c>
      <c r="F170" s="28">
        <f>[1]업체수!E51</f>
        <v>0</v>
      </c>
      <c r="G170" s="28">
        <f>[1]업체수!F51</f>
        <v>3</v>
      </c>
      <c r="H170" s="28">
        <f>[1]업체수!G51</f>
        <v>0</v>
      </c>
      <c r="I170" s="99">
        <f>[1]업체수!H51</f>
        <v>0</v>
      </c>
      <c r="J170" s="99"/>
      <c r="K170" s="99">
        <f t="shared" si="14"/>
        <v>1282</v>
      </c>
      <c r="L170" s="99"/>
      <c r="M170" s="99">
        <f>SUM([1]종업원수!AC12,[1]종업원수!AE12)</f>
        <v>953</v>
      </c>
      <c r="N170" s="99"/>
      <c r="O170" s="99">
        <f>SUM([1]종업원수!AD12,[1]종업원수!AF12)</f>
        <v>329</v>
      </c>
      <c r="P170" s="100"/>
    </row>
    <row r="171" spans="1:16" x14ac:dyDescent="0.3">
      <c r="A171" s="96" t="s">
        <v>54</v>
      </c>
      <c r="B171" s="97"/>
      <c r="C171" s="161"/>
      <c r="D171" s="27">
        <f t="shared" si="13"/>
        <v>10</v>
      </c>
      <c r="E171" s="28">
        <f>[1]업체수!D52</f>
        <v>9</v>
      </c>
      <c r="F171" s="28">
        <f>[1]업체수!E52</f>
        <v>0</v>
      </c>
      <c r="G171" s="28">
        <f>[1]업체수!F52</f>
        <v>1</v>
      </c>
      <c r="H171" s="28">
        <f>[1]업체수!G52</f>
        <v>0</v>
      </c>
      <c r="I171" s="99">
        <f>[1]업체수!H52</f>
        <v>0</v>
      </c>
      <c r="J171" s="99"/>
      <c r="K171" s="99">
        <f t="shared" si="14"/>
        <v>149</v>
      </c>
      <c r="L171" s="99"/>
      <c r="M171" s="99">
        <f>SUM([1]종업원수!AC13,[1]종업원수!AE13)</f>
        <v>97</v>
      </c>
      <c r="N171" s="99"/>
      <c r="O171" s="99">
        <f>SUM([1]종업원수!AD13,[1]종업원수!AF13)</f>
        <v>52</v>
      </c>
      <c r="P171" s="100"/>
    </row>
    <row r="172" spans="1:16" x14ac:dyDescent="0.3">
      <c r="A172" s="86" t="s">
        <v>55</v>
      </c>
      <c r="B172" s="87"/>
      <c r="C172" s="159"/>
      <c r="D172" s="29">
        <f t="shared" si="13"/>
        <v>71</v>
      </c>
      <c r="E172" s="30">
        <f>[1]업체수!D53</f>
        <v>49</v>
      </c>
      <c r="F172" s="30">
        <f>[1]업체수!E53</f>
        <v>2</v>
      </c>
      <c r="G172" s="30">
        <f>[1]업체수!F53</f>
        <v>20</v>
      </c>
      <c r="H172" s="30">
        <f>[1]업체수!G53</f>
        <v>0</v>
      </c>
      <c r="I172" s="89">
        <f>[1]업체수!H53</f>
        <v>0</v>
      </c>
      <c r="J172" s="89"/>
      <c r="K172" s="89">
        <f t="shared" si="14"/>
        <v>320</v>
      </c>
      <c r="L172" s="89"/>
      <c r="M172" s="89">
        <f>SUM([1]종업원수!AC14,[1]종업원수!AE14)</f>
        <v>230</v>
      </c>
      <c r="N172" s="89"/>
      <c r="O172" s="89">
        <f>SUM([1]종업원수!AD14,[1]종업원수!AF14)</f>
        <v>90</v>
      </c>
      <c r="P172" s="90"/>
    </row>
    <row r="173" spans="1:16" ht="17.25" thickBot="1" x14ac:dyDescent="0.35">
      <c r="A173" s="91" t="s">
        <v>12</v>
      </c>
      <c r="B173" s="92"/>
      <c r="C173" s="160"/>
      <c r="D173" s="21">
        <f>SUM(E173:J173)</f>
        <v>786</v>
      </c>
      <c r="E173" s="20">
        <f>SUM(E162:E172)</f>
        <v>738</v>
      </c>
      <c r="F173" s="20">
        <f>SUM(F162:F172)</f>
        <v>6</v>
      </c>
      <c r="G173" s="20">
        <f>SUM(G162:G172)</f>
        <v>42</v>
      </c>
      <c r="H173" s="20">
        <f>SUM(H162:H172)</f>
        <v>0</v>
      </c>
      <c r="I173" s="94">
        <f>SUM(I162:J172)</f>
        <v>0</v>
      </c>
      <c r="J173" s="94"/>
      <c r="K173" s="94">
        <f t="shared" si="14"/>
        <v>10190</v>
      </c>
      <c r="L173" s="94"/>
      <c r="M173" s="94">
        <f>SUM(M162:N172)</f>
        <v>7740</v>
      </c>
      <c r="N173" s="94"/>
      <c r="O173" s="94">
        <f>SUM(O162:P172)</f>
        <v>2450</v>
      </c>
      <c r="P173" s="95"/>
    </row>
    <row r="174" spans="1:16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</row>
    <row r="175" spans="1:16" ht="21" thickBot="1" x14ac:dyDescent="0.35">
      <c r="A175" s="2" t="s">
        <v>56</v>
      </c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</row>
    <row r="176" spans="1:16" x14ac:dyDescent="0.3">
      <c r="A176" s="83" t="s">
        <v>57</v>
      </c>
      <c r="B176" s="76"/>
      <c r="C176" s="76"/>
      <c r="D176" s="76"/>
      <c r="E176" s="76"/>
      <c r="F176" s="76"/>
      <c r="G176" s="76"/>
      <c r="H176" s="76"/>
      <c r="I176" s="76"/>
      <c r="J176" s="76" t="s">
        <v>58</v>
      </c>
      <c r="K176" s="76"/>
      <c r="L176" s="76"/>
      <c r="M176" s="76"/>
      <c r="N176" s="76"/>
      <c r="O176" s="76"/>
      <c r="P176" s="77"/>
    </row>
    <row r="177" spans="1:16" ht="17.25" thickBot="1" x14ac:dyDescent="0.35">
      <c r="A177" s="84" t="s">
        <v>59</v>
      </c>
      <c r="B177" s="85"/>
      <c r="C177" s="85"/>
      <c r="D177" s="68" t="s">
        <v>60</v>
      </c>
      <c r="E177" s="68"/>
      <c r="F177" s="68"/>
      <c r="G177" s="68" t="s">
        <v>61</v>
      </c>
      <c r="H177" s="68"/>
      <c r="I177" s="68"/>
      <c r="J177" s="85" t="s">
        <v>62</v>
      </c>
      <c r="K177" s="85"/>
      <c r="L177" s="85"/>
      <c r="M177" s="68" t="s">
        <v>63</v>
      </c>
      <c r="N177" s="68"/>
      <c r="O177" s="68" t="s">
        <v>64</v>
      </c>
      <c r="P177" s="69"/>
    </row>
    <row r="178" spans="1:16" ht="18" thickTop="1" thickBot="1" x14ac:dyDescent="0.35">
      <c r="A178" s="183">
        <v>3021212</v>
      </c>
      <c r="B178" s="184"/>
      <c r="C178" s="184"/>
      <c r="D178" s="185">
        <f>'[1]분기별 매출액'!F12</f>
        <v>1017197.794</v>
      </c>
      <c r="E178" s="185"/>
      <c r="F178" s="185"/>
      <c r="G178" s="185">
        <f>'[1]분기별 매출액'!G12</f>
        <v>3999415.7180699995</v>
      </c>
      <c r="H178" s="185"/>
      <c r="I178" s="185"/>
      <c r="J178" s="184">
        <v>482199</v>
      </c>
      <c r="K178" s="184"/>
      <c r="L178" s="184"/>
      <c r="M178" s="185">
        <f>'[1]분기별 매출액'!F11</f>
        <v>141267.584</v>
      </c>
      <c r="N178" s="185"/>
      <c r="O178" s="185">
        <f>'[1]분기별 매출액'!G11</f>
        <v>540141.62806999998</v>
      </c>
      <c r="P178" s="186"/>
    </row>
    <row r="179" spans="1:16" x14ac:dyDescent="0.3">
      <c r="A179" s="32"/>
      <c r="B179" s="32"/>
      <c r="C179" s="32"/>
      <c r="D179" s="32"/>
      <c r="E179" s="32"/>
      <c r="F179" s="32"/>
      <c r="G179" s="32"/>
      <c r="H179" s="32"/>
      <c r="I179" s="32"/>
      <c r="J179" s="32"/>
      <c r="K179" s="32"/>
      <c r="L179" s="32"/>
      <c r="M179" s="32"/>
      <c r="N179" s="32"/>
      <c r="O179" s="32"/>
      <c r="P179" s="32"/>
    </row>
    <row r="180" spans="1:16" ht="21" thickBot="1" x14ac:dyDescent="0.35">
      <c r="A180" s="33" t="s">
        <v>65</v>
      </c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</row>
    <row r="181" spans="1:16" x14ac:dyDescent="0.3">
      <c r="A181" s="83" t="s">
        <v>66</v>
      </c>
      <c r="B181" s="76"/>
      <c r="C181" s="76"/>
      <c r="D181" s="76"/>
      <c r="E181" s="76" t="s">
        <v>67</v>
      </c>
      <c r="F181" s="76"/>
      <c r="G181" s="76"/>
      <c r="H181" s="76"/>
      <c r="I181" s="76" t="s">
        <v>68</v>
      </c>
      <c r="J181" s="76"/>
      <c r="K181" s="76"/>
      <c r="L181" s="76"/>
      <c r="M181" s="76" t="s">
        <v>69</v>
      </c>
      <c r="N181" s="76"/>
      <c r="O181" s="76"/>
      <c r="P181" s="77"/>
    </row>
    <row r="182" spans="1:16" ht="17.25" thickBot="1" x14ac:dyDescent="0.35">
      <c r="A182" s="78" t="s">
        <v>70</v>
      </c>
      <c r="B182" s="68"/>
      <c r="C182" s="68" t="s">
        <v>71</v>
      </c>
      <c r="D182" s="68"/>
      <c r="E182" s="68" t="s">
        <v>72</v>
      </c>
      <c r="F182" s="68"/>
      <c r="G182" s="68" t="s">
        <v>73</v>
      </c>
      <c r="H182" s="68"/>
      <c r="I182" s="68" t="s">
        <v>72</v>
      </c>
      <c r="J182" s="68"/>
      <c r="K182" s="68" t="s">
        <v>73</v>
      </c>
      <c r="L182" s="68"/>
      <c r="M182" s="68" t="s">
        <v>72</v>
      </c>
      <c r="N182" s="68"/>
      <c r="O182" s="68" t="s">
        <v>73</v>
      </c>
      <c r="P182" s="69"/>
    </row>
    <row r="183" spans="1:16" ht="18" thickTop="1" thickBot="1" x14ac:dyDescent="0.35">
      <c r="A183" s="70" t="s">
        <v>74</v>
      </c>
      <c r="B183" s="71"/>
      <c r="C183" s="71" t="s">
        <v>75</v>
      </c>
      <c r="D183" s="71"/>
      <c r="E183" s="71"/>
      <c r="F183" s="71"/>
      <c r="G183" s="71"/>
      <c r="H183" s="71"/>
      <c r="I183" s="71"/>
      <c r="J183" s="71"/>
      <c r="K183" s="71"/>
      <c r="L183" s="71"/>
      <c r="M183" s="71"/>
      <c r="N183" s="71"/>
      <c r="O183" s="71"/>
      <c r="P183" s="72"/>
    </row>
    <row r="184" spans="1:16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</row>
    <row r="185" spans="1:16" ht="21" thickBot="1" x14ac:dyDescent="0.35">
      <c r="A185" s="33" t="s">
        <v>76</v>
      </c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</row>
    <row r="186" spans="1:16" ht="17.25" thickBot="1" x14ac:dyDescent="0.35">
      <c r="A186" s="50" t="s">
        <v>77</v>
      </c>
      <c r="B186" s="65" t="s">
        <v>78</v>
      </c>
      <c r="C186" s="65"/>
      <c r="D186" s="65"/>
      <c r="E186" s="65"/>
      <c r="F186" s="65"/>
      <c r="G186" s="65"/>
      <c r="H186" s="66" t="s">
        <v>79</v>
      </c>
      <c r="I186" s="66"/>
      <c r="J186" s="65" t="s">
        <v>80</v>
      </c>
      <c r="K186" s="65"/>
      <c r="L186" s="65"/>
      <c r="M186" s="66" t="s">
        <v>81</v>
      </c>
      <c r="N186" s="66"/>
      <c r="O186" s="65">
        <f>O47</f>
        <v>49</v>
      </c>
      <c r="P186" s="67"/>
    </row>
    <row r="187" spans="1:16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</row>
    <row r="188" spans="1:16" ht="33.75" x14ac:dyDescent="0.3">
      <c r="A188" s="158" t="s">
        <v>91</v>
      </c>
      <c r="B188" s="158"/>
      <c r="C188" s="158"/>
      <c r="D188" s="158"/>
      <c r="E188" s="158"/>
      <c r="F188" s="158"/>
      <c r="G188" s="158"/>
      <c r="H188" s="158"/>
      <c r="I188" s="158"/>
      <c r="J188" s="158"/>
      <c r="K188" s="158"/>
      <c r="L188" s="158"/>
      <c r="M188" s="158"/>
      <c r="N188" s="158"/>
      <c r="O188" s="158"/>
      <c r="P188" s="158"/>
    </row>
    <row r="189" spans="1:16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</row>
    <row r="190" spans="1:16" ht="21" thickBot="1" x14ac:dyDescent="0.35">
      <c r="A190" s="2" t="s">
        <v>1</v>
      </c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</row>
    <row r="191" spans="1:16" x14ac:dyDescent="0.3">
      <c r="A191" s="154" t="s">
        <v>2</v>
      </c>
      <c r="B191" s="76" t="s">
        <v>92</v>
      </c>
      <c r="C191" s="76"/>
      <c r="D191" s="76"/>
      <c r="E191" s="156" t="s">
        <v>4</v>
      </c>
      <c r="F191" s="156" t="s">
        <v>5</v>
      </c>
      <c r="G191" s="156" t="s">
        <v>6</v>
      </c>
      <c r="H191" s="76" t="s">
        <v>93</v>
      </c>
      <c r="I191" s="76"/>
      <c r="J191" s="76"/>
      <c r="K191" s="76" t="s">
        <v>83</v>
      </c>
      <c r="L191" s="76"/>
      <c r="M191" s="76"/>
      <c r="N191" s="76" t="s">
        <v>9</v>
      </c>
      <c r="O191" s="76"/>
      <c r="P191" s="77"/>
    </row>
    <row r="192" spans="1:16" ht="27.75" thickBot="1" x14ac:dyDescent="0.35">
      <c r="A192" s="180"/>
      <c r="B192" s="3" t="s">
        <v>10</v>
      </c>
      <c r="C192" s="3" t="s">
        <v>11</v>
      </c>
      <c r="D192" s="3" t="s">
        <v>12</v>
      </c>
      <c r="E192" s="153"/>
      <c r="F192" s="153"/>
      <c r="G192" s="153"/>
      <c r="H192" s="4" t="str">
        <f>H6</f>
        <v>전년4/4실적</v>
      </c>
      <c r="I192" s="5" t="s">
        <v>14</v>
      </c>
      <c r="J192" s="5" t="s">
        <v>15</v>
      </c>
      <c r="K192" s="4" t="str">
        <f>K6</f>
        <v>전년4/4실적</v>
      </c>
      <c r="L192" s="5" t="s">
        <v>14</v>
      </c>
      <c r="M192" s="5" t="s">
        <v>15</v>
      </c>
      <c r="N192" s="4" t="str">
        <f>N6</f>
        <v>전년4/4실적</v>
      </c>
      <c r="O192" s="5" t="s">
        <v>14</v>
      </c>
      <c r="P192" s="6" t="s">
        <v>15</v>
      </c>
    </row>
    <row r="193" spans="1:16" ht="18" thickTop="1" thickBot="1" x14ac:dyDescent="0.35">
      <c r="A193" s="54">
        <f>C199</f>
        <v>432</v>
      </c>
      <c r="B193" s="52">
        <f>K199</f>
        <v>288</v>
      </c>
      <c r="C193" s="52">
        <f>O199</f>
        <v>0</v>
      </c>
      <c r="D193" s="52">
        <f>B193</f>
        <v>288</v>
      </c>
      <c r="E193" s="52">
        <f>D219</f>
        <v>66</v>
      </c>
      <c r="F193" s="52">
        <f>E219</f>
        <v>65</v>
      </c>
      <c r="G193" s="52">
        <f>F193/E193*100</f>
        <v>98.484848484848484</v>
      </c>
      <c r="H193" s="51">
        <v>3791</v>
      </c>
      <c r="I193" s="10">
        <f>ROUNDDOWN(K219,-1)/100</f>
        <v>35.299999999999997</v>
      </c>
      <c r="J193" s="52">
        <f>I193/H193*100</f>
        <v>0.93115273015035604</v>
      </c>
      <c r="K193" s="51">
        <v>566</v>
      </c>
      <c r="L193" s="10">
        <f>ROUNDDOWN(D224,-2)/1000</f>
        <v>616.9</v>
      </c>
      <c r="M193" s="52">
        <f>L193/K193*100</f>
        <v>108.9929328621908</v>
      </c>
      <c r="N193" s="51">
        <v>212</v>
      </c>
      <c r="O193" s="10">
        <f>ROUNDDOWN(M224,-2)/1000</f>
        <v>303.3</v>
      </c>
      <c r="P193" s="53">
        <f>O193/N193*100</f>
        <v>143.06603773584908</v>
      </c>
    </row>
    <row r="194" spans="1:16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</row>
    <row r="195" spans="1:16" ht="21" thickBot="1" x14ac:dyDescent="0.35">
      <c r="A195" s="135" t="s">
        <v>85</v>
      </c>
      <c r="B195" s="136"/>
      <c r="C195" s="136"/>
      <c r="D195" s="136"/>
      <c r="E195" s="136"/>
      <c r="F195" s="136"/>
      <c r="G195" s="136"/>
      <c r="H195" s="136"/>
      <c r="I195" s="136"/>
      <c r="J195" s="136"/>
      <c r="K195" s="136"/>
      <c r="L195" s="136"/>
      <c r="M195" s="136"/>
      <c r="N195" s="136"/>
      <c r="O195" s="136"/>
      <c r="P195" s="136"/>
    </row>
    <row r="196" spans="1:16" x14ac:dyDescent="0.3">
      <c r="A196" s="83" t="s">
        <v>19</v>
      </c>
      <c r="B196" s="163"/>
      <c r="C196" s="175" t="s">
        <v>20</v>
      </c>
      <c r="D196" s="176"/>
      <c r="E196" s="76" t="s">
        <v>21</v>
      </c>
      <c r="F196" s="76"/>
      <c r="G196" s="76"/>
      <c r="H196" s="76"/>
      <c r="I196" s="106" t="s">
        <v>22</v>
      </c>
      <c r="J196" s="74"/>
      <c r="K196" s="74"/>
      <c r="L196" s="74"/>
      <c r="M196" s="74"/>
      <c r="N196" s="74"/>
      <c r="O196" s="75"/>
      <c r="P196" s="149" t="s">
        <v>87</v>
      </c>
    </row>
    <row r="197" spans="1:16" x14ac:dyDescent="0.3">
      <c r="A197" s="165"/>
      <c r="B197" s="166"/>
      <c r="C197" s="177"/>
      <c r="D197" s="178"/>
      <c r="E197" s="170" t="s">
        <v>24</v>
      </c>
      <c r="F197" s="170" t="s">
        <v>25</v>
      </c>
      <c r="G197" s="170" t="s">
        <v>12</v>
      </c>
      <c r="H197" s="170"/>
      <c r="I197" s="126" t="s">
        <v>26</v>
      </c>
      <c r="J197" s="127"/>
      <c r="K197" s="127"/>
      <c r="L197" s="128"/>
      <c r="M197" s="126" t="s">
        <v>27</v>
      </c>
      <c r="N197" s="127"/>
      <c r="O197" s="128"/>
      <c r="P197" s="150"/>
    </row>
    <row r="198" spans="1:16" ht="17.25" thickBot="1" x14ac:dyDescent="0.35">
      <c r="A198" s="78"/>
      <c r="B198" s="164"/>
      <c r="C198" s="179"/>
      <c r="D198" s="109"/>
      <c r="E198" s="68"/>
      <c r="F198" s="68"/>
      <c r="G198" s="68"/>
      <c r="H198" s="68"/>
      <c r="I198" s="3" t="s">
        <v>28</v>
      </c>
      <c r="J198" s="3" t="s">
        <v>25</v>
      </c>
      <c r="K198" s="107" t="s">
        <v>12</v>
      </c>
      <c r="L198" s="129"/>
      <c r="M198" s="3" t="s">
        <v>28</v>
      </c>
      <c r="N198" s="3" t="s">
        <v>25</v>
      </c>
      <c r="O198" s="3" t="s">
        <v>12</v>
      </c>
      <c r="P198" s="151"/>
    </row>
    <row r="199" spans="1:16" ht="17.25" thickTop="1" x14ac:dyDescent="0.3">
      <c r="A199" s="171" t="s">
        <v>12</v>
      </c>
      <c r="B199" s="172"/>
      <c r="C199" s="173">
        <f>G199</f>
        <v>432</v>
      </c>
      <c r="D199" s="174"/>
      <c r="E199" s="14">
        <f>SUM(E200:E203)</f>
        <v>432</v>
      </c>
      <c r="F199" s="14">
        <f>SUM(F200:F203)</f>
        <v>0</v>
      </c>
      <c r="G199" s="168">
        <f>SUM(E199:F199)</f>
        <v>432</v>
      </c>
      <c r="H199" s="168"/>
      <c r="I199" s="14">
        <f>SUM(I200:I201)</f>
        <v>288</v>
      </c>
      <c r="J199" s="14">
        <f>SUM(J200:J201)</f>
        <v>0</v>
      </c>
      <c r="K199" s="168">
        <f>SUM(I199:J199)</f>
        <v>288</v>
      </c>
      <c r="L199" s="168"/>
      <c r="M199" s="14"/>
      <c r="N199" s="14"/>
      <c r="O199" s="14"/>
      <c r="P199" s="16"/>
    </row>
    <row r="200" spans="1:16" x14ac:dyDescent="0.3">
      <c r="A200" s="165" t="s">
        <v>29</v>
      </c>
      <c r="B200" s="166"/>
      <c r="C200" s="173">
        <f>G200</f>
        <v>231</v>
      </c>
      <c r="D200" s="174"/>
      <c r="E200" s="14">
        <v>231</v>
      </c>
      <c r="F200" s="17">
        <v>0</v>
      </c>
      <c r="G200" s="168">
        <f>SUM(E200:F200)</f>
        <v>231</v>
      </c>
      <c r="H200" s="168"/>
      <c r="I200" s="17">
        <v>225</v>
      </c>
      <c r="J200" s="17">
        <v>0</v>
      </c>
      <c r="K200" s="181">
        <f>I200</f>
        <v>225</v>
      </c>
      <c r="L200" s="181"/>
      <c r="M200" s="17"/>
      <c r="N200" s="17"/>
      <c r="O200" s="17"/>
      <c r="P200" s="18"/>
    </row>
    <row r="201" spans="1:16" x14ac:dyDescent="0.3">
      <c r="A201" s="165" t="s">
        <v>31</v>
      </c>
      <c r="B201" s="166"/>
      <c r="C201" s="173">
        <f>G201</f>
        <v>57</v>
      </c>
      <c r="D201" s="174"/>
      <c r="E201" s="14">
        <v>57</v>
      </c>
      <c r="F201" s="17">
        <v>0</v>
      </c>
      <c r="G201" s="168">
        <f>SUM(E201:F201)</f>
        <v>57</v>
      </c>
      <c r="H201" s="168"/>
      <c r="I201" s="17">
        <v>63</v>
      </c>
      <c r="J201" s="17">
        <v>0</v>
      </c>
      <c r="K201" s="181">
        <f>I201</f>
        <v>63</v>
      </c>
      <c r="L201" s="181"/>
      <c r="M201" s="17"/>
      <c r="N201" s="17"/>
      <c r="O201" s="17"/>
      <c r="P201" s="18"/>
    </row>
    <row r="202" spans="1:16" x14ac:dyDescent="0.3">
      <c r="A202" s="165" t="s">
        <v>32</v>
      </c>
      <c r="B202" s="166"/>
      <c r="C202" s="173">
        <f>G202</f>
        <v>119</v>
      </c>
      <c r="D202" s="174"/>
      <c r="E202" s="14">
        <v>119</v>
      </c>
      <c r="F202" s="17">
        <v>0</v>
      </c>
      <c r="G202" s="168">
        <f>SUM(E202:F202)</f>
        <v>119</v>
      </c>
      <c r="H202" s="168"/>
      <c r="I202" s="17"/>
      <c r="J202" s="17"/>
      <c r="K202" s="181"/>
      <c r="L202" s="181"/>
      <c r="M202" s="17"/>
      <c r="N202" s="17"/>
      <c r="O202" s="17"/>
      <c r="P202" s="18"/>
    </row>
    <row r="203" spans="1:16" ht="17.25" thickBot="1" x14ac:dyDescent="0.35">
      <c r="A203" s="91" t="s">
        <v>33</v>
      </c>
      <c r="B203" s="160"/>
      <c r="C203" s="182">
        <f>G203</f>
        <v>25</v>
      </c>
      <c r="D203" s="169"/>
      <c r="E203" s="20">
        <v>25</v>
      </c>
      <c r="F203" s="20">
        <v>0</v>
      </c>
      <c r="G203" s="94">
        <f>SUM(E203:F203)</f>
        <v>25</v>
      </c>
      <c r="H203" s="94"/>
      <c r="I203" s="20"/>
      <c r="J203" s="20"/>
      <c r="K203" s="120"/>
      <c r="L203" s="121"/>
      <c r="M203" s="20"/>
      <c r="N203" s="20"/>
      <c r="O203" s="20"/>
      <c r="P203" s="22"/>
    </row>
    <row r="204" spans="1:16" x14ac:dyDescent="0.3">
      <c r="A204" s="1"/>
      <c r="B204" s="1"/>
      <c r="C204" s="23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</row>
    <row r="205" spans="1:16" ht="21" thickBot="1" x14ac:dyDescent="0.35">
      <c r="A205" s="2" t="s">
        <v>34</v>
      </c>
      <c r="B205" s="24"/>
      <c r="C205" s="24"/>
      <c r="D205" s="24"/>
      <c r="E205" s="24"/>
      <c r="F205" s="24"/>
      <c r="G205" s="24"/>
      <c r="H205" s="24"/>
      <c r="I205" s="24"/>
      <c r="J205" s="24"/>
      <c r="K205" s="24"/>
      <c r="L205" s="24"/>
      <c r="M205" s="24"/>
      <c r="N205" s="24"/>
      <c r="O205" s="24"/>
      <c r="P205" s="24"/>
    </row>
    <row r="206" spans="1:16" x14ac:dyDescent="0.3">
      <c r="A206" s="83" t="s">
        <v>35</v>
      </c>
      <c r="B206" s="76"/>
      <c r="C206" s="163"/>
      <c r="D206" s="75" t="s">
        <v>36</v>
      </c>
      <c r="E206" s="76"/>
      <c r="F206" s="76"/>
      <c r="G206" s="76"/>
      <c r="H206" s="76"/>
      <c r="I206" s="76"/>
      <c r="J206" s="76"/>
      <c r="K206" s="76" t="s">
        <v>37</v>
      </c>
      <c r="L206" s="76"/>
      <c r="M206" s="76"/>
      <c r="N206" s="76"/>
      <c r="O206" s="76"/>
      <c r="P206" s="77"/>
    </row>
    <row r="207" spans="1:16" ht="17.25" thickBot="1" x14ac:dyDescent="0.35">
      <c r="A207" s="78"/>
      <c r="B207" s="68"/>
      <c r="C207" s="164"/>
      <c r="D207" s="13" t="s">
        <v>12</v>
      </c>
      <c r="E207" s="3" t="s">
        <v>38</v>
      </c>
      <c r="F207" s="3" t="s">
        <v>39</v>
      </c>
      <c r="G207" s="3" t="s">
        <v>40</v>
      </c>
      <c r="H207" s="3" t="s">
        <v>41</v>
      </c>
      <c r="I207" s="109" t="s">
        <v>42</v>
      </c>
      <c r="J207" s="68"/>
      <c r="K207" s="68" t="s">
        <v>12</v>
      </c>
      <c r="L207" s="68"/>
      <c r="M207" s="68" t="s">
        <v>43</v>
      </c>
      <c r="N207" s="68"/>
      <c r="O207" s="68" t="s">
        <v>44</v>
      </c>
      <c r="P207" s="69"/>
    </row>
    <row r="208" spans="1:16" ht="17.25" thickTop="1" x14ac:dyDescent="0.3">
      <c r="A208" s="101" t="s">
        <v>45</v>
      </c>
      <c r="B208" s="102"/>
      <c r="C208" s="162"/>
      <c r="D208" s="25">
        <f t="shared" ref="D208:D219" si="15">SUM(E208:J208)</f>
        <v>1</v>
      </c>
      <c r="E208" s="26">
        <f>[1]업체수!K43</f>
        <v>1</v>
      </c>
      <c r="F208" s="26">
        <f>[1]업체수!L43</f>
        <v>0</v>
      </c>
      <c r="G208" s="26">
        <f>[1]업체수!M43</f>
        <v>0</v>
      </c>
      <c r="H208" s="26">
        <f>[1]업체수!N43</f>
        <v>0</v>
      </c>
      <c r="I208" s="104">
        <f>[1]업체수!O43</f>
        <v>0</v>
      </c>
      <c r="J208" s="104"/>
      <c r="K208" s="104">
        <f t="shared" ref="K208:K219" si="16">SUM(M208:P208)</f>
        <v>0</v>
      </c>
      <c r="L208" s="104"/>
      <c r="M208" s="104">
        <f>SUM([1]종업원수!AI4,[1]종업원수!AK4)</f>
        <v>0</v>
      </c>
      <c r="N208" s="104"/>
      <c r="O208" s="104">
        <f>SUM([1]종업원수!AJ4,[1]종업원수!AL4)</f>
        <v>0</v>
      </c>
      <c r="P208" s="105"/>
    </row>
    <row r="209" spans="1:16" x14ac:dyDescent="0.3">
      <c r="A209" s="96" t="s">
        <v>46</v>
      </c>
      <c r="B209" s="97"/>
      <c r="C209" s="161"/>
      <c r="D209" s="27">
        <f t="shared" si="15"/>
        <v>2</v>
      </c>
      <c r="E209" s="28">
        <f>[1]업체수!K44</f>
        <v>2</v>
      </c>
      <c r="F209" s="28">
        <f>[1]업체수!L44</f>
        <v>0</v>
      </c>
      <c r="G209" s="28">
        <f>[1]업체수!M44</f>
        <v>0</v>
      </c>
      <c r="H209" s="28">
        <f>[1]업체수!N44</f>
        <v>0</v>
      </c>
      <c r="I209" s="99">
        <f>[1]업체수!O44</f>
        <v>0</v>
      </c>
      <c r="J209" s="99"/>
      <c r="K209" s="99">
        <f>SUM(M209:P209)</f>
        <v>36</v>
      </c>
      <c r="L209" s="99"/>
      <c r="M209" s="99">
        <f>SUM([1]종업원수!AI5,[1]종업원수!AK5)</f>
        <v>18</v>
      </c>
      <c r="N209" s="99"/>
      <c r="O209" s="99">
        <f>SUM([1]종업원수!AJ5,[1]종업원수!AL5)</f>
        <v>18</v>
      </c>
      <c r="P209" s="100"/>
    </row>
    <row r="210" spans="1:16" x14ac:dyDescent="0.3">
      <c r="A210" s="96" t="s">
        <v>47</v>
      </c>
      <c r="B210" s="97"/>
      <c r="C210" s="161"/>
      <c r="D210" s="27">
        <f t="shared" si="15"/>
        <v>0</v>
      </c>
      <c r="E210" s="28">
        <f>[1]업체수!K45</f>
        <v>0</v>
      </c>
      <c r="F210" s="28">
        <f>[1]업체수!L45</f>
        <v>0</v>
      </c>
      <c r="G210" s="28">
        <f>[1]업체수!M45</f>
        <v>0</v>
      </c>
      <c r="H210" s="28">
        <f>[1]업체수!N45</f>
        <v>0</v>
      </c>
      <c r="I210" s="99">
        <f>[1]업체수!O45</f>
        <v>0</v>
      </c>
      <c r="J210" s="99"/>
      <c r="K210" s="99">
        <f>SUM(M210:P210)</f>
        <v>0</v>
      </c>
      <c r="L210" s="99"/>
      <c r="M210" s="99">
        <f>SUM([1]종업원수!AI6,[1]종업원수!AK6)</f>
        <v>0</v>
      </c>
      <c r="N210" s="99"/>
      <c r="O210" s="99">
        <f>SUM([1]종업원수!AJ6,[1]종업원수!AL6)</f>
        <v>0</v>
      </c>
      <c r="P210" s="100"/>
    </row>
    <row r="211" spans="1:16" x14ac:dyDescent="0.3">
      <c r="A211" s="96" t="s">
        <v>48</v>
      </c>
      <c r="B211" s="97"/>
      <c r="C211" s="161"/>
      <c r="D211" s="27">
        <f t="shared" si="15"/>
        <v>6</v>
      </c>
      <c r="E211" s="28">
        <f>[1]업체수!K46</f>
        <v>6</v>
      </c>
      <c r="F211" s="28">
        <f>[1]업체수!L46</f>
        <v>0</v>
      </c>
      <c r="G211" s="28">
        <f>[1]업체수!M46</f>
        <v>0</v>
      </c>
      <c r="H211" s="28">
        <f>[1]업체수!N46</f>
        <v>0</v>
      </c>
      <c r="I211" s="99">
        <f>[1]업체수!O46</f>
        <v>0</v>
      </c>
      <c r="J211" s="99"/>
      <c r="K211" s="99">
        <f t="shared" si="16"/>
        <v>66</v>
      </c>
      <c r="L211" s="99"/>
      <c r="M211" s="99">
        <f>SUM([1]종업원수!AI7,[1]종업원수!AK7)</f>
        <v>43</v>
      </c>
      <c r="N211" s="99"/>
      <c r="O211" s="99">
        <f>SUM([1]종업원수!AJ7,[1]종업원수!AL7)</f>
        <v>23</v>
      </c>
      <c r="P211" s="100"/>
    </row>
    <row r="212" spans="1:16" x14ac:dyDescent="0.3">
      <c r="A212" s="96" t="s">
        <v>49</v>
      </c>
      <c r="B212" s="97"/>
      <c r="C212" s="161"/>
      <c r="D212" s="27">
        <f t="shared" si="15"/>
        <v>3</v>
      </c>
      <c r="E212" s="28">
        <f>[1]업체수!K47</f>
        <v>3</v>
      </c>
      <c r="F212" s="28">
        <f>[1]업체수!L47</f>
        <v>0</v>
      </c>
      <c r="G212" s="28">
        <f>[1]업체수!M47</f>
        <v>0</v>
      </c>
      <c r="H212" s="28">
        <f>[1]업체수!N47</f>
        <v>0</v>
      </c>
      <c r="I212" s="99">
        <f>[1]업체수!O47</f>
        <v>0</v>
      </c>
      <c r="J212" s="99"/>
      <c r="K212" s="99">
        <f t="shared" si="16"/>
        <v>26</v>
      </c>
      <c r="L212" s="99"/>
      <c r="M212" s="99">
        <f>SUM([1]종업원수!AI8,[1]종업원수!AK8)</f>
        <v>18</v>
      </c>
      <c r="N212" s="99"/>
      <c r="O212" s="99">
        <f>SUM([1]종업원수!AJ8,[1]종업원수!AL8)</f>
        <v>8</v>
      </c>
      <c r="P212" s="100"/>
    </row>
    <row r="213" spans="1:16" x14ac:dyDescent="0.3">
      <c r="A213" s="96" t="s">
        <v>50</v>
      </c>
      <c r="B213" s="97"/>
      <c r="C213" s="161"/>
      <c r="D213" s="27">
        <f t="shared" ref="D213:D215" si="17">SUM(E213:J213)</f>
        <v>0</v>
      </c>
      <c r="E213" s="28">
        <f>[1]업체수!K48</f>
        <v>0</v>
      </c>
      <c r="F213" s="28">
        <f>[1]업체수!L48</f>
        <v>0</v>
      </c>
      <c r="G213" s="28">
        <f>[1]업체수!M48</f>
        <v>0</v>
      </c>
      <c r="H213" s="28">
        <f>[1]업체수!N48</f>
        <v>0</v>
      </c>
      <c r="I213" s="99">
        <f>[1]업체수!O48</f>
        <v>0</v>
      </c>
      <c r="J213" s="99"/>
      <c r="K213" s="99">
        <f t="shared" ref="K213:K215" si="18">SUM(M213:P213)</f>
        <v>0</v>
      </c>
      <c r="L213" s="99"/>
      <c r="M213" s="99">
        <f>SUM([1]종업원수!AI9,[1]종업원수!AK9)</f>
        <v>0</v>
      </c>
      <c r="N213" s="99"/>
      <c r="O213" s="99">
        <f>SUM([1]종업원수!AJ9,[1]종업원수!AL9)</f>
        <v>0</v>
      </c>
      <c r="P213" s="100"/>
    </row>
    <row r="214" spans="1:16" x14ac:dyDescent="0.3">
      <c r="A214" s="96" t="s">
        <v>51</v>
      </c>
      <c r="B214" s="97"/>
      <c r="C214" s="161"/>
      <c r="D214" s="27">
        <f t="shared" si="17"/>
        <v>25</v>
      </c>
      <c r="E214" s="28">
        <f>[1]업체수!K49</f>
        <v>25</v>
      </c>
      <c r="F214" s="28">
        <f>[1]업체수!L49</f>
        <v>0</v>
      </c>
      <c r="G214" s="28">
        <f>[1]업체수!M49</f>
        <v>0</v>
      </c>
      <c r="H214" s="28">
        <f>[1]업체수!N49</f>
        <v>0</v>
      </c>
      <c r="I214" s="99">
        <f>[1]업체수!O49</f>
        <v>0</v>
      </c>
      <c r="J214" s="99"/>
      <c r="K214" s="99">
        <f t="shared" si="18"/>
        <v>840</v>
      </c>
      <c r="L214" s="99"/>
      <c r="M214" s="99">
        <f>SUM([1]종업원수!AI10,[1]종업원수!AK10)</f>
        <v>736</v>
      </c>
      <c r="N214" s="99"/>
      <c r="O214" s="99">
        <f>SUM([1]종업원수!AJ10,[1]종업원수!AL10)</f>
        <v>104</v>
      </c>
      <c r="P214" s="100"/>
    </row>
    <row r="215" spans="1:16" x14ac:dyDescent="0.3">
      <c r="A215" s="96" t="s">
        <v>52</v>
      </c>
      <c r="B215" s="97"/>
      <c r="C215" s="161"/>
      <c r="D215" s="27">
        <f t="shared" si="17"/>
        <v>19</v>
      </c>
      <c r="E215" s="28">
        <f>[1]업체수!K50</f>
        <v>19</v>
      </c>
      <c r="F215" s="28">
        <f>[1]업체수!L50</f>
        <v>0</v>
      </c>
      <c r="G215" s="28">
        <f>[1]업체수!M50</f>
        <v>0</v>
      </c>
      <c r="H215" s="28">
        <f>[1]업체수!N50</f>
        <v>0</v>
      </c>
      <c r="I215" s="99">
        <f>[1]업체수!O50</f>
        <v>0</v>
      </c>
      <c r="J215" s="99"/>
      <c r="K215" s="99">
        <f t="shared" si="18"/>
        <v>1502</v>
      </c>
      <c r="L215" s="99"/>
      <c r="M215" s="99">
        <f>SUM([1]종업원수!AI11,[1]종업원수!AK11)</f>
        <v>963</v>
      </c>
      <c r="N215" s="99"/>
      <c r="O215" s="99">
        <f>SUM([1]종업원수!AJ11,[1]종업원수!AL11)</f>
        <v>539</v>
      </c>
      <c r="P215" s="100"/>
    </row>
    <row r="216" spans="1:16" x14ac:dyDescent="0.3">
      <c r="A216" s="96" t="s">
        <v>53</v>
      </c>
      <c r="B216" s="97"/>
      <c r="C216" s="161"/>
      <c r="D216" s="27">
        <f t="shared" si="15"/>
        <v>9</v>
      </c>
      <c r="E216" s="28">
        <f>[1]업체수!K51</f>
        <v>9</v>
      </c>
      <c r="F216" s="28">
        <f>[1]업체수!L51</f>
        <v>0</v>
      </c>
      <c r="G216" s="28">
        <f>[1]업체수!M51</f>
        <v>0</v>
      </c>
      <c r="H216" s="28">
        <f>[1]업체수!N51</f>
        <v>0</v>
      </c>
      <c r="I216" s="99">
        <f>[1]업체수!O51</f>
        <v>0</v>
      </c>
      <c r="J216" s="99"/>
      <c r="K216" s="99">
        <f t="shared" si="16"/>
        <v>1063</v>
      </c>
      <c r="L216" s="99"/>
      <c r="M216" s="99">
        <f>SUM([1]종업원수!AI12,[1]종업원수!AK12)</f>
        <v>862</v>
      </c>
      <c r="N216" s="99"/>
      <c r="O216" s="99">
        <f>SUM([1]종업원수!AJ12,[1]종업원수!AL12)</f>
        <v>201</v>
      </c>
      <c r="P216" s="100"/>
    </row>
    <row r="217" spans="1:16" x14ac:dyDescent="0.3">
      <c r="A217" s="96" t="s">
        <v>54</v>
      </c>
      <c r="B217" s="97"/>
      <c r="C217" s="161"/>
      <c r="D217" s="27">
        <f t="shared" si="15"/>
        <v>0</v>
      </c>
      <c r="E217" s="28">
        <f>[1]업체수!K52</f>
        <v>0</v>
      </c>
      <c r="F217" s="28">
        <f>[1]업체수!L52</f>
        <v>0</v>
      </c>
      <c r="G217" s="28">
        <f>[1]업체수!M52</f>
        <v>0</v>
      </c>
      <c r="H217" s="28">
        <f>[1]업체수!N52</f>
        <v>0</v>
      </c>
      <c r="I217" s="99">
        <f>[1]업체수!O52</f>
        <v>0</v>
      </c>
      <c r="J217" s="99"/>
      <c r="K217" s="99">
        <f t="shared" si="16"/>
        <v>0</v>
      </c>
      <c r="L217" s="99"/>
      <c r="M217" s="99">
        <f>SUM([1]종업원수!AI13,[1]종업원수!AK13)</f>
        <v>0</v>
      </c>
      <c r="N217" s="99"/>
      <c r="O217" s="99">
        <f>SUM([1]종업원수!AJ13,[1]종업원수!AL13)</f>
        <v>0</v>
      </c>
      <c r="P217" s="100"/>
    </row>
    <row r="218" spans="1:16" x14ac:dyDescent="0.3">
      <c r="A218" s="86" t="s">
        <v>55</v>
      </c>
      <c r="B218" s="87"/>
      <c r="C218" s="159"/>
      <c r="D218" s="29">
        <f t="shared" ref="D218" si="19">SUM(E218:J218)</f>
        <v>1</v>
      </c>
      <c r="E218" s="30">
        <f>[1]업체수!K53</f>
        <v>0</v>
      </c>
      <c r="F218" s="30">
        <f>[1]업체수!L53</f>
        <v>0</v>
      </c>
      <c r="G218" s="30">
        <f>[1]업체수!M53</f>
        <v>1</v>
      </c>
      <c r="H218" s="30">
        <f>[1]업체수!N53</f>
        <v>0</v>
      </c>
      <c r="I218" s="89">
        <f>[1]업체수!O53</f>
        <v>0</v>
      </c>
      <c r="J218" s="89"/>
      <c r="K218" s="89">
        <f t="shared" ref="K218" si="20">SUM(M218:P218)</f>
        <v>0</v>
      </c>
      <c r="L218" s="89"/>
      <c r="M218" s="89">
        <f>SUM([1]종업원수!AI14,[1]종업원수!AK14)</f>
        <v>0</v>
      </c>
      <c r="N218" s="89"/>
      <c r="O218" s="89">
        <f>SUM([1]종업원수!AJ14,[1]종업원수!AL14)</f>
        <v>0</v>
      </c>
      <c r="P218" s="90"/>
    </row>
    <row r="219" spans="1:16" ht="17.25" thickBot="1" x14ac:dyDescent="0.35">
      <c r="A219" s="91" t="s">
        <v>12</v>
      </c>
      <c r="B219" s="92"/>
      <c r="C219" s="160"/>
      <c r="D219" s="21">
        <f t="shared" si="15"/>
        <v>66</v>
      </c>
      <c r="E219" s="20">
        <f>SUM(E208:E218)</f>
        <v>65</v>
      </c>
      <c r="F219" s="20">
        <f>SUM(F208:F218)</f>
        <v>0</v>
      </c>
      <c r="G219" s="20">
        <f>SUM(G208:G218)</f>
        <v>1</v>
      </c>
      <c r="H219" s="20">
        <f>SUM(H208:H218)</f>
        <v>0</v>
      </c>
      <c r="I219" s="94">
        <f>SUM(I208:J218)</f>
        <v>0</v>
      </c>
      <c r="J219" s="94"/>
      <c r="K219" s="94">
        <f t="shared" si="16"/>
        <v>3533</v>
      </c>
      <c r="L219" s="94"/>
      <c r="M219" s="94">
        <f>SUM(M208:N218)</f>
        <v>2640</v>
      </c>
      <c r="N219" s="94"/>
      <c r="O219" s="94">
        <f>SUM(O208:P218)</f>
        <v>893</v>
      </c>
      <c r="P219" s="95"/>
    </row>
    <row r="220" spans="1:16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</row>
    <row r="221" spans="1:16" ht="21" thickBot="1" x14ac:dyDescent="0.35">
      <c r="A221" s="2" t="s">
        <v>56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</row>
    <row r="222" spans="1:16" x14ac:dyDescent="0.3">
      <c r="A222" s="83" t="s">
        <v>57</v>
      </c>
      <c r="B222" s="76"/>
      <c r="C222" s="76"/>
      <c r="D222" s="76"/>
      <c r="E222" s="76"/>
      <c r="F222" s="76"/>
      <c r="G222" s="76"/>
      <c r="H222" s="76"/>
      <c r="I222" s="76"/>
      <c r="J222" s="76" t="s">
        <v>58</v>
      </c>
      <c r="K222" s="76"/>
      <c r="L222" s="76"/>
      <c r="M222" s="76"/>
      <c r="N222" s="76"/>
      <c r="O222" s="76"/>
      <c r="P222" s="77"/>
    </row>
    <row r="223" spans="1:16" ht="17.25" thickBot="1" x14ac:dyDescent="0.35">
      <c r="A223" s="84" t="s">
        <v>59</v>
      </c>
      <c r="B223" s="85"/>
      <c r="C223" s="85"/>
      <c r="D223" s="68" t="s">
        <v>60</v>
      </c>
      <c r="E223" s="68"/>
      <c r="F223" s="68"/>
      <c r="G223" s="68" t="s">
        <v>61</v>
      </c>
      <c r="H223" s="68"/>
      <c r="I223" s="68"/>
      <c r="J223" s="85" t="s">
        <v>62</v>
      </c>
      <c r="K223" s="85"/>
      <c r="L223" s="85"/>
      <c r="M223" s="68" t="s">
        <v>63</v>
      </c>
      <c r="N223" s="68"/>
      <c r="O223" s="68" t="s">
        <v>64</v>
      </c>
      <c r="P223" s="69"/>
    </row>
    <row r="224" spans="1:16" ht="18" thickTop="1" thickBot="1" x14ac:dyDescent="0.35">
      <c r="A224" s="79">
        <v>1963914</v>
      </c>
      <c r="B224" s="80"/>
      <c r="C224" s="80"/>
      <c r="D224" s="81">
        <f>'[1]분기별 매출액'!F15</f>
        <v>616989</v>
      </c>
      <c r="E224" s="81"/>
      <c r="F224" s="81"/>
      <c r="G224" s="81">
        <f>'[1]분기별 매출액'!G15</f>
        <v>2408521.25</v>
      </c>
      <c r="H224" s="81"/>
      <c r="I224" s="81"/>
      <c r="J224" s="80">
        <v>833509</v>
      </c>
      <c r="K224" s="80"/>
      <c r="L224" s="80"/>
      <c r="M224" s="81">
        <f>'[1]분기별 매출액'!F14</f>
        <v>303316</v>
      </c>
      <c r="N224" s="81"/>
      <c r="O224" s="81">
        <f>'[1]분기별 매출액'!G14</f>
        <v>1261799</v>
      </c>
      <c r="P224" s="81"/>
    </row>
    <row r="225" spans="1:16" x14ac:dyDescent="0.3">
      <c r="A225" s="32"/>
      <c r="B225" s="32"/>
      <c r="C225" s="32"/>
      <c r="D225" s="32"/>
      <c r="E225" s="32"/>
      <c r="F225" s="32"/>
      <c r="G225" s="32"/>
      <c r="H225" s="32"/>
      <c r="I225" s="32"/>
      <c r="J225" s="32"/>
      <c r="K225" s="32"/>
      <c r="L225" s="32"/>
      <c r="M225" s="32"/>
      <c r="N225" s="32"/>
      <c r="O225" s="32"/>
      <c r="P225" s="32"/>
    </row>
    <row r="226" spans="1:16" ht="21" thickBot="1" x14ac:dyDescent="0.35">
      <c r="A226" s="33" t="s">
        <v>65</v>
      </c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</row>
    <row r="227" spans="1:16" x14ac:dyDescent="0.3">
      <c r="A227" s="83" t="s">
        <v>66</v>
      </c>
      <c r="B227" s="76"/>
      <c r="C227" s="76"/>
      <c r="D227" s="76"/>
      <c r="E227" s="76" t="s">
        <v>67</v>
      </c>
      <c r="F227" s="76"/>
      <c r="G227" s="76"/>
      <c r="H227" s="76"/>
      <c r="I227" s="76" t="s">
        <v>68</v>
      </c>
      <c r="J227" s="76"/>
      <c r="K227" s="76"/>
      <c r="L227" s="76"/>
      <c r="M227" s="76" t="s">
        <v>69</v>
      </c>
      <c r="N227" s="76"/>
      <c r="O227" s="76"/>
      <c r="P227" s="77"/>
    </row>
    <row r="228" spans="1:16" ht="17.25" thickBot="1" x14ac:dyDescent="0.35">
      <c r="A228" s="78" t="s">
        <v>70</v>
      </c>
      <c r="B228" s="68"/>
      <c r="C228" s="68" t="s">
        <v>71</v>
      </c>
      <c r="D228" s="68"/>
      <c r="E228" s="68" t="s">
        <v>72</v>
      </c>
      <c r="F228" s="68"/>
      <c r="G228" s="68" t="s">
        <v>73</v>
      </c>
      <c r="H228" s="68"/>
      <c r="I228" s="68" t="s">
        <v>72</v>
      </c>
      <c r="J228" s="68"/>
      <c r="K228" s="68" t="s">
        <v>73</v>
      </c>
      <c r="L228" s="68"/>
      <c r="M228" s="68" t="s">
        <v>72</v>
      </c>
      <c r="N228" s="68"/>
      <c r="O228" s="68" t="s">
        <v>73</v>
      </c>
      <c r="P228" s="69"/>
    </row>
    <row r="229" spans="1:16" ht="18" thickTop="1" thickBot="1" x14ac:dyDescent="0.35">
      <c r="A229" s="70" t="s">
        <v>74</v>
      </c>
      <c r="B229" s="71"/>
      <c r="C229" s="71" t="s">
        <v>75</v>
      </c>
      <c r="D229" s="71"/>
      <c r="E229" s="71"/>
      <c r="F229" s="71"/>
      <c r="G229" s="71"/>
      <c r="H229" s="71"/>
      <c r="I229" s="71"/>
      <c r="J229" s="71"/>
      <c r="K229" s="71"/>
      <c r="L229" s="71"/>
      <c r="M229" s="71"/>
      <c r="N229" s="71"/>
      <c r="O229" s="71"/>
      <c r="P229" s="72"/>
    </row>
    <row r="230" spans="1:16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</row>
    <row r="231" spans="1:16" ht="21" thickBot="1" x14ac:dyDescent="0.35">
      <c r="A231" s="33" t="s">
        <v>76</v>
      </c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</row>
    <row r="232" spans="1:16" ht="17.25" thickBot="1" x14ac:dyDescent="0.35">
      <c r="A232" s="50" t="s">
        <v>77</v>
      </c>
      <c r="B232" s="65" t="s">
        <v>78</v>
      </c>
      <c r="C232" s="65"/>
      <c r="D232" s="65"/>
      <c r="E232" s="65"/>
      <c r="F232" s="65"/>
      <c r="G232" s="65"/>
      <c r="H232" s="66" t="s">
        <v>79</v>
      </c>
      <c r="I232" s="66"/>
      <c r="J232" s="65" t="s">
        <v>80</v>
      </c>
      <c r="K232" s="65"/>
      <c r="L232" s="65"/>
      <c r="M232" s="66" t="s">
        <v>81</v>
      </c>
      <c r="N232" s="66"/>
      <c r="O232" s="65">
        <f>O47</f>
        <v>49</v>
      </c>
      <c r="P232" s="67"/>
    </row>
    <row r="233" spans="1:16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</row>
    <row r="234" spans="1:16" ht="33.75" x14ac:dyDescent="0.3">
      <c r="A234" s="158" t="s">
        <v>94</v>
      </c>
      <c r="B234" s="158"/>
      <c r="C234" s="158"/>
      <c r="D234" s="158"/>
      <c r="E234" s="158"/>
      <c r="F234" s="158"/>
      <c r="G234" s="158"/>
      <c r="H234" s="158"/>
      <c r="I234" s="158"/>
      <c r="J234" s="158"/>
      <c r="K234" s="158"/>
      <c r="L234" s="158"/>
      <c r="M234" s="158"/>
      <c r="N234" s="158"/>
      <c r="O234" s="158"/>
      <c r="P234" s="158"/>
    </row>
    <row r="235" spans="1:16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</row>
    <row r="236" spans="1:16" ht="21" thickBot="1" x14ac:dyDescent="0.35">
      <c r="A236" s="2" t="s">
        <v>1</v>
      </c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</row>
    <row r="237" spans="1:16" x14ac:dyDescent="0.3">
      <c r="A237" s="154" t="s">
        <v>2</v>
      </c>
      <c r="B237" s="76" t="s">
        <v>92</v>
      </c>
      <c r="C237" s="76"/>
      <c r="D237" s="76"/>
      <c r="E237" s="156" t="s">
        <v>4</v>
      </c>
      <c r="F237" s="156" t="s">
        <v>5</v>
      </c>
      <c r="G237" s="156" t="s">
        <v>6</v>
      </c>
      <c r="H237" s="76" t="s">
        <v>93</v>
      </c>
      <c r="I237" s="76"/>
      <c r="J237" s="76"/>
      <c r="K237" s="76" t="s">
        <v>83</v>
      </c>
      <c r="L237" s="76"/>
      <c r="M237" s="76"/>
      <c r="N237" s="76" t="s">
        <v>9</v>
      </c>
      <c r="O237" s="76"/>
      <c r="P237" s="77"/>
    </row>
    <row r="238" spans="1:16" ht="27.75" thickBot="1" x14ac:dyDescent="0.35">
      <c r="A238" s="180"/>
      <c r="B238" s="3" t="s">
        <v>10</v>
      </c>
      <c r="C238" s="3" t="s">
        <v>11</v>
      </c>
      <c r="D238" s="3" t="s">
        <v>12</v>
      </c>
      <c r="E238" s="153"/>
      <c r="F238" s="153"/>
      <c r="G238" s="153"/>
      <c r="H238" s="4" t="str">
        <f>H6</f>
        <v>전년4/4실적</v>
      </c>
      <c r="I238" s="5" t="s">
        <v>14</v>
      </c>
      <c r="J238" s="5" t="s">
        <v>15</v>
      </c>
      <c r="K238" s="4" t="str">
        <f>K6</f>
        <v>전년4/4실적</v>
      </c>
      <c r="L238" s="5" t="s">
        <v>14</v>
      </c>
      <c r="M238" s="5" t="s">
        <v>15</v>
      </c>
      <c r="N238" s="4" t="str">
        <f>N6</f>
        <v>전년4/4실적</v>
      </c>
      <c r="O238" s="5" t="s">
        <v>14</v>
      </c>
      <c r="P238" s="6" t="s">
        <v>15</v>
      </c>
    </row>
    <row r="239" spans="1:16" ht="18" thickTop="1" thickBot="1" x14ac:dyDescent="0.35">
      <c r="A239" s="54">
        <f>C245</f>
        <v>1407</v>
      </c>
      <c r="B239" s="52">
        <f>K245</f>
        <v>816</v>
      </c>
      <c r="C239" s="52">
        <f>O245</f>
        <v>0</v>
      </c>
      <c r="D239" s="52">
        <f>B239</f>
        <v>816</v>
      </c>
      <c r="E239" s="52">
        <f>D265</f>
        <v>121</v>
      </c>
      <c r="F239" s="52">
        <f>E265</f>
        <v>119</v>
      </c>
      <c r="G239" s="52">
        <f>F239/E239*100</f>
        <v>98.347107438016536</v>
      </c>
      <c r="H239" s="51">
        <v>4165</v>
      </c>
      <c r="I239" s="10">
        <f>ROUNDDOWN(K265,-1)/100</f>
        <v>39.700000000000003</v>
      </c>
      <c r="J239" s="52">
        <f>I239/H239*100</f>
        <v>0.95318127250900375</v>
      </c>
      <c r="K239" s="51">
        <v>628</v>
      </c>
      <c r="L239" s="10">
        <f>ROUNDDOWN(D270,-2)/1000</f>
        <v>521</v>
      </c>
      <c r="M239" s="52">
        <f>L239/K239*100</f>
        <v>82.961783439490446</v>
      </c>
      <c r="N239" s="51">
        <v>269</v>
      </c>
      <c r="O239" s="10">
        <f>ROUNDDOWN(M270,-2)/1000</f>
        <v>187.3</v>
      </c>
      <c r="P239" s="53">
        <f>O239/N239*100</f>
        <v>69.628252788104092</v>
      </c>
    </row>
    <row r="240" spans="1:16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</row>
    <row r="241" spans="1:16" ht="21" thickBot="1" x14ac:dyDescent="0.35">
      <c r="A241" s="135" t="s">
        <v>85</v>
      </c>
      <c r="B241" s="136"/>
      <c r="C241" s="136"/>
      <c r="D241" s="136"/>
      <c r="E241" s="136"/>
      <c r="F241" s="136"/>
      <c r="G241" s="136"/>
      <c r="H241" s="136"/>
      <c r="I241" s="136"/>
      <c r="J241" s="136"/>
      <c r="K241" s="136"/>
      <c r="L241" s="136"/>
      <c r="M241" s="136"/>
      <c r="N241" s="136"/>
      <c r="O241" s="136"/>
      <c r="P241" s="136"/>
    </row>
    <row r="242" spans="1:16" x14ac:dyDescent="0.3">
      <c r="A242" s="83" t="s">
        <v>19</v>
      </c>
      <c r="B242" s="163"/>
      <c r="C242" s="175" t="s">
        <v>20</v>
      </c>
      <c r="D242" s="176"/>
      <c r="E242" s="76" t="s">
        <v>21</v>
      </c>
      <c r="F242" s="76"/>
      <c r="G242" s="76"/>
      <c r="H242" s="76"/>
      <c r="I242" s="106" t="s">
        <v>22</v>
      </c>
      <c r="J242" s="74"/>
      <c r="K242" s="74"/>
      <c r="L242" s="74"/>
      <c r="M242" s="74"/>
      <c r="N242" s="74"/>
      <c r="O242" s="75"/>
      <c r="P242" s="149" t="s">
        <v>87</v>
      </c>
    </row>
    <row r="243" spans="1:16" x14ac:dyDescent="0.3">
      <c r="A243" s="165"/>
      <c r="B243" s="166"/>
      <c r="C243" s="177"/>
      <c r="D243" s="178"/>
      <c r="E243" s="170" t="s">
        <v>24</v>
      </c>
      <c r="F243" s="170" t="s">
        <v>25</v>
      </c>
      <c r="G243" s="170" t="s">
        <v>12</v>
      </c>
      <c r="H243" s="170"/>
      <c r="I243" s="126" t="s">
        <v>26</v>
      </c>
      <c r="J243" s="127"/>
      <c r="K243" s="127"/>
      <c r="L243" s="128"/>
      <c r="M243" s="126" t="s">
        <v>27</v>
      </c>
      <c r="N243" s="127"/>
      <c r="O243" s="128"/>
      <c r="P243" s="150"/>
    </row>
    <row r="244" spans="1:16" ht="17.25" thickBot="1" x14ac:dyDescent="0.35">
      <c r="A244" s="78"/>
      <c r="B244" s="164"/>
      <c r="C244" s="179"/>
      <c r="D244" s="109"/>
      <c r="E244" s="68"/>
      <c r="F244" s="68"/>
      <c r="G244" s="68"/>
      <c r="H244" s="68"/>
      <c r="I244" s="3" t="s">
        <v>28</v>
      </c>
      <c r="J244" s="3" t="s">
        <v>25</v>
      </c>
      <c r="K244" s="107" t="s">
        <v>12</v>
      </c>
      <c r="L244" s="129"/>
      <c r="M244" s="3" t="s">
        <v>28</v>
      </c>
      <c r="N244" s="3" t="s">
        <v>25</v>
      </c>
      <c r="O244" s="3" t="s">
        <v>12</v>
      </c>
      <c r="P244" s="151"/>
    </row>
    <row r="245" spans="1:16" ht="17.25" thickTop="1" x14ac:dyDescent="0.3">
      <c r="A245" s="171" t="s">
        <v>12</v>
      </c>
      <c r="B245" s="172"/>
      <c r="C245" s="173">
        <f>G245</f>
        <v>1407</v>
      </c>
      <c r="D245" s="174"/>
      <c r="E245" s="14">
        <f>SUM(E246:E249)</f>
        <v>1407</v>
      </c>
      <c r="F245" s="14">
        <f>SUM(F246:F249)</f>
        <v>0</v>
      </c>
      <c r="G245" s="168">
        <f>SUM(E245:F245)</f>
        <v>1407</v>
      </c>
      <c r="H245" s="168"/>
      <c r="I245" s="14">
        <f>SUM(I246:I249)</f>
        <v>816</v>
      </c>
      <c r="J245" s="14">
        <f>SUM(J246:J249)</f>
        <v>0</v>
      </c>
      <c r="K245" s="168">
        <f>SUM(I245:J245)</f>
        <v>816</v>
      </c>
      <c r="L245" s="168"/>
      <c r="M245" s="14"/>
      <c r="N245" s="14"/>
      <c r="O245" s="14"/>
      <c r="P245" s="55"/>
    </row>
    <row r="246" spans="1:16" x14ac:dyDescent="0.3">
      <c r="A246" s="165" t="s">
        <v>29</v>
      </c>
      <c r="B246" s="166"/>
      <c r="C246" s="113">
        <f>G246</f>
        <v>684</v>
      </c>
      <c r="D246" s="167"/>
      <c r="E246" s="14">
        <v>684</v>
      </c>
      <c r="F246" s="17">
        <v>0</v>
      </c>
      <c r="G246" s="168">
        <f>SUM(E246:F246)</f>
        <v>684</v>
      </c>
      <c r="H246" s="168"/>
      <c r="I246" s="17">
        <v>690</v>
      </c>
      <c r="J246" s="17">
        <v>0</v>
      </c>
      <c r="K246" s="168">
        <f>SUM(I246:J246)</f>
        <v>690</v>
      </c>
      <c r="L246" s="168"/>
      <c r="M246" s="17"/>
      <c r="N246" s="17"/>
      <c r="O246" s="14"/>
      <c r="P246" s="56"/>
    </row>
    <row r="247" spans="1:16" x14ac:dyDescent="0.3">
      <c r="A247" s="165" t="s">
        <v>31</v>
      </c>
      <c r="B247" s="166"/>
      <c r="C247" s="113">
        <f>G247</f>
        <v>126</v>
      </c>
      <c r="D247" s="167"/>
      <c r="E247" s="14">
        <v>126</v>
      </c>
      <c r="F247" s="17">
        <v>0</v>
      </c>
      <c r="G247" s="168">
        <f>SUM(E247:F247)</f>
        <v>126</v>
      </c>
      <c r="H247" s="168"/>
      <c r="I247" s="17">
        <v>126</v>
      </c>
      <c r="J247" s="17">
        <v>0</v>
      </c>
      <c r="K247" s="168">
        <f>SUM(I247:J247)</f>
        <v>126</v>
      </c>
      <c r="L247" s="168"/>
      <c r="M247" s="17"/>
      <c r="N247" s="17"/>
      <c r="O247" s="14"/>
      <c r="P247" s="56"/>
    </row>
    <row r="248" spans="1:16" x14ac:dyDescent="0.3">
      <c r="A248" s="165" t="s">
        <v>32</v>
      </c>
      <c r="B248" s="166"/>
      <c r="C248" s="113">
        <f>G248</f>
        <v>292</v>
      </c>
      <c r="D248" s="167"/>
      <c r="E248" s="14">
        <v>292</v>
      </c>
      <c r="F248" s="17">
        <v>0</v>
      </c>
      <c r="G248" s="168">
        <f>SUM(E248:F248)</f>
        <v>292</v>
      </c>
      <c r="H248" s="168"/>
      <c r="I248" s="17"/>
      <c r="J248" s="17"/>
      <c r="K248" s="168"/>
      <c r="L248" s="168"/>
      <c r="M248" s="17"/>
      <c r="N248" s="17"/>
      <c r="O248" s="14"/>
      <c r="P248" s="57"/>
    </row>
    <row r="249" spans="1:16" ht="17.25" thickBot="1" x14ac:dyDescent="0.35">
      <c r="A249" s="91" t="s">
        <v>33</v>
      </c>
      <c r="B249" s="160"/>
      <c r="C249" s="119">
        <f>G249</f>
        <v>305</v>
      </c>
      <c r="D249" s="169"/>
      <c r="E249" s="20">
        <v>305</v>
      </c>
      <c r="F249" s="20">
        <v>0</v>
      </c>
      <c r="G249" s="94">
        <f>SUM(E249:F249)</f>
        <v>305</v>
      </c>
      <c r="H249" s="94"/>
      <c r="I249" s="20"/>
      <c r="J249" s="20"/>
      <c r="K249" s="94"/>
      <c r="L249" s="94"/>
      <c r="M249" s="20"/>
      <c r="N249" s="20"/>
      <c r="O249" s="20"/>
      <c r="P249" s="58"/>
    </row>
    <row r="250" spans="1:16" x14ac:dyDescent="0.3">
      <c r="A250" s="1"/>
      <c r="B250" s="1"/>
      <c r="C250" s="23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</row>
    <row r="251" spans="1:16" ht="21" thickBot="1" x14ac:dyDescent="0.35">
      <c r="A251" s="2" t="s">
        <v>34</v>
      </c>
      <c r="B251" s="24"/>
      <c r="C251" s="24"/>
      <c r="D251" s="24"/>
      <c r="E251" s="24"/>
      <c r="F251" s="24"/>
      <c r="G251" s="24"/>
      <c r="H251" s="24"/>
      <c r="I251" s="24"/>
      <c r="J251" s="24"/>
      <c r="K251" s="24"/>
      <c r="L251" s="24"/>
      <c r="M251" s="24"/>
      <c r="N251" s="24"/>
      <c r="O251" s="24"/>
      <c r="P251" s="24"/>
    </row>
    <row r="252" spans="1:16" x14ac:dyDescent="0.3">
      <c r="A252" s="83" t="s">
        <v>35</v>
      </c>
      <c r="B252" s="76"/>
      <c r="C252" s="163"/>
      <c r="D252" s="75" t="s">
        <v>36</v>
      </c>
      <c r="E252" s="76"/>
      <c r="F252" s="76"/>
      <c r="G252" s="76"/>
      <c r="H252" s="76"/>
      <c r="I252" s="76"/>
      <c r="J252" s="76"/>
      <c r="K252" s="76" t="s">
        <v>37</v>
      </c>
      <c r="L252" s="76"/>
      <c r="M252" s="76"/>
      <c r="N252" s="76"/>
      <c r="O252" s="76"/>
      <c r="P252" s="77"/>
    </row>
    <row r="253" spans="1:16" ht="17.25" thickBot="1" x14ac:dyDescent="0.35">
      <c r="A253" s="78"/>
      <c r="B253" s="68"/>
      <c r="C253" s="164"/>
      <c r="D253" s="13" t="s">
        <v>12</v>
      </c>
      <c r="E253" s="3" t="s">
        <v>38</v>
      </c>
      <c r="F253" s="3" t="s">
        <v>39</v>
      </c>
      <c r="G253" s="3" t="s">
        <v>40</v>
      </c>
      <c r="H253" s="3" t="s">
        <v>41</v>
      </c>
      <c r="I253" s="109" t="s">
        <v>42</v>
      </c>
      <c r="J253" s="68"/>
      <c r="K253" s="68" t="s">
        <v>12</v>
      </c>
      <c r="L253" s="68"/>
      <c r="M253" s="68" t="s">
        <v>43</v>
      </c>
      <c r="N253" s="68"/>
      <c r="O253" s="68" t="s">
        <v>44</v>
      </c>
      <c r="P253" s="69"/>
    </row>
    <row r="254" spans="1:16" ht="17.25" thickTop="1" x14ac:dyDescent="0.3">
      <c r="A254" s="101" t="s">
        <v>45</v>
      </c>
      <c r="B254" s="102"/>
      <c r="C254" s="162"/>
      <c r="D254" s="25">
        <f>E254+F254+G254+H254+I254</f>
        <v>0</v>
      </c>
      <c r="E254" s="26">
        <f>[1]업체수!D58</f>
        <v>0</v>
      </c>
      <c r="F254" s="26">
        <f>[1]업체수!E58</f>
        <v>0</v>
      </c>
      <c r="G254" s="26">
        <f>[1]업체수!F58</f>
        <v>0</v>
      </c>
      <c r="H254" s="26">
        <f>[1]업체수!G58</f>
        <v>0</v>
      </c>
      <c r="I254" s="104">
        <f>[1]업체수!H58</f>
        <v>0</v>
      </c>
      <c r="J254" s="104"/>
      <c r="K254" s="104">
        <f t="shared" ref="K254:K265" si="21">SUM(M254:P254)</f>
        <v>0</v>
      </c>
      <c r="L254" s="104"/>
      <c r="M254" s="104">
        <f>SUM([1]종업원수!AO4,[1]종업원수!AQ4)</f>
        <v>0</v>
      </c>
      <c r="N254" s="104"/>
      <c r="O254" s="104">
        <f>SUM([1]종업원수!AP4,[1]종업원수!AR4)</f>
        <v>0</v>
      </c>
      <c r="P254" s="105"/>
    </row>
    <row r="255" spans="1:16" x14ac:dyDescent="0.3">
      <c r="A255" s="96" t="s">
        <v>46</v>
      </c>
      <c r="B255" s="97"/>
      <c r="C255" s="161"/>
      <c r="D255" s="27">
        <f t="shared" ref="D255:D264" si="22">E255+F255+G255+H255+I255</f>
        <v>2</v>
      </c>
      <c r="E255" s="28">
        <f>[1]업체수!D59</f>
        <v>2</v>
      </c>
      <c r="F255" s="28">
        <f>[1]업체수!E59</f>
        <v>0</v>
      </c>
      <c r="G255" s="28">
        <f>[1]업체수!F59</f>
        <v>0</v>
      </c>
      <c r="H255" s="28">
        <f>[1]업체수!G59</f>
        <v>0</v>
      </c>
      <c r="I255" s="99">
        <f>[1]업체수!H59</f>
        <v>0</v>
      </c>
      <c r="J255" s="99"/>
      <c r="K255" s="99">
        <f t="shared" ref="K255:K260" si="23">SUM(M255:P255)</f>
        <v>31</v>
      </c>
      <c r="L255" s="99"/>
      <c r="M255" s="99">
        <f>SUM([1]종업원수!AO5,[1]종업원수!AQ5)</f>
        <v>10</v>
      </c>
      <c r="N255" s="99"/>
      <c r="O255" s="99">
        <f>SUM([1]종업원수!AP5,[1]종업원수!AR5)</f>
        <v>21</v>
      </c>
      <c r="P255" s="100"/>
    </row>
    <row r="256" spans="1:16" x14ac:dyDescent="0.3">
      <c r="A256" s="96" t="s">
        <v>47</v>
      </c>
      <c r="B256" s="97"/>
      <c r="C256" s="161"/>
      <c r="D256" s="27">
        <f t="shared" si="22"/>
        <v>0</v>
      </c>
      <c r="E256" s="28">
        <f>[1]업체수!D60</f>
        <v>0</v>
      </c>
      <c r="F256" s="28">
        <f>[1]업체수!E60</f>
        <v>0</v>
      </c>
      <c r="G256" s="28">
        <f>[1]업체수!F60</f>
        <v>0</v>
      </c>
      <c r="H256" s="28">
        <f>[1]업체수!G60</f>
        <v>0</v>
      </c>
      <c r="I256" s="99">
        <f>[1]업체수!H60</f>
        <v>0</v>
      </c>
      <c r="J256" s="99"/>
      <c r="K256" s="99">
        <f t="shared" si="23"/>
        <v>0</v>
      </c>
      <c r="L256" s="99"/>
      <c r="M256" s="99">
        <f>SUM([1]종업원수!AO6,[1]종업원수!AQ6)</f>
        <v>0</v>
      </c>
      <c r="N256" s="99"/>
      <c r="O256" s="99">
        <f>SUM([1]종업원수!AP6,[1]종업원수!AR6)</f>
        <v>0</v>
      </c>
      <c r="P256" s="100"/>
    </row>
    <row r="257" spans="1:16" x14ac:dyDescent="0.3">
      <c r="A257" s="96" t="s">
        <v>48</v>
      </c>
      <c r="B257" s="97"/>
      <c r="C257" s="161"/>
      <c r="D257" s="27">
        <f t="shared" si="22"/>
        <v>0</v>
      </c>
      <c r="E257" s="28">
        <f>[1]업체수!D61</f>
        <v>0</v>
      </c>
      <c r="F257" s="28">
        <f>[1]업체수!E61</f>
        <v>0</v>
      </c>
      <c r="G257" s="28">
        <f>[1]업체수!F61</f>
        <v>0</v>
      </c>
      <c r="H257" s="28">
        <f>[1]업체수!G61</f>
        <v>0</v>
      </c>
      <c r="I257" s="99">
        <f>[1]업체수!H61</f>
        <v>0</v>
      </c>
      <c r="J257" s="99"/>
      <c r="K257" s="99">
        <f t="shared" si="23"/>
        <v>0</v>
      </c>
      <c r="L257" s="99"/>
      <c r="M257" s="99">
        <f>SUM([1]종업원수!AO7,[1]종업원수!AQ7)</f>
        <v>0</v>
      </c>
      <c r="N257" s="99"/>
      <c r="O257" s="99">
        <f>SUM([1]종업원수!AP7,[1]종업원수!AR7)</f>
        <v>0</v>
      </c>
      <c r="P257" s="100"/>
    </row>
    <row r="258" spans="1:16" x14ac:dyDescent="0.3">
      <c r="A258" s="96" t="s">
        <v>49</v>
      </c>
      <c r="B258" s="97"/>
      <c r="C258" s="161"/>
      <c r="D258" s="27">
        <f t="shared" si="22"/>
        <v>0</v>
      </c>
      <c r="E258" s="28">
        <f>[1]업체수!D62</f>
        <v>0</v>
      </c>
      <c r="F258" s="28">
        <f>[1]업체수!E62</f>
        <v>0</v>
      </c>
      <c r="G258" s="28">
        <f>[1]업체수!F62</f>
        <v>0</v>
      </c>
      <c r="H258" s="28">
        <f>[1]업체수!G62</f>
        <v>0</v>
      </c>
      <c r="I258" s="99">
        <f>[1]업체수!H62</f>
        <v>0</v>
      </c>
      <c r="J258" s="99"/>
      <c r="K258" s="99">
        <f t="shared" si="23"/>
        <v>0</v>
      </c>
      <c r="L258" s="99"/>
      <c r="M258" s="99">
        <f>SUM([1]종업원수!AO8,[1]종업원수!AQ8)</f>
        <v>0</v>
      </c>
      <c r="N258" s="99"/>
      <c r="O258" s="99">
        <f>SUM([1]종업원수!AP8,[1]종업원수!AR8)</f>
        <v>0</v>
      </c>
      <c r="P258" s="100"/>
    </row>
    <row r="259" spans="1:16" x14ac:dyDescent="0.3">
      <c r="A259" s="96" t="s">
        <v>50</v>
      </c>
      <c r="B259" s="97"/>
      <c r="C259" s="161"/>
      <c r="D259" s="27">
        <f t="shared" si="22"/>
        <v>2</v>
      </c>
      <c r="E259" s="28">
        <f>[1]업체수!D63</f>
        <v>2</v>
      </c>
      <c r="F259" s="28">
        <f>[1]업체수!E63</f>
        <v>0</v>
      </c>
      <c r="G259" s="28">
        <f>[1]업체수!F63</f>
        <v>0</v>
      </c>
      <c r="H259" s="28">
        <f>[1]업체수!G63</f>
        <v>0</v>
      </c>
      <c r="I259" s="99">
        <f>[1]업체수!H63</f>
        <v>0</v>
      </c>
      <c r="J259" s="99"/>
      <c r="K259" s="99">
        <f t="shared" si="23"/>
        <v>35</v>
      </c>
      <c r="L259" s="99"/>
      <c r="M259" s="99">
        <f>SUM([1]종업원수!AO9,[1]종업원수!AQ9)</f>
        <v>26</v>
      </c>
      <c r="N259" s="99"/>
      <c r="O259" s="99">
        <f>SUM([1]종업원수!AP9,[1]종업원수!AR9)</f>
        <v>9</v>
      </c>
      <c r="P259" s="100"/>
    </row>
    <row r="260" spans="1:16" x14ac:dyDescent="0.3">
      <c r="A260" s="96" t="s">
        <v>51</v>
      </c>
      <c r="B260" s="97"/>
      <c r="C260" s="161"/>
      <c r="D260" s="27">
        <f t="shared" si="22"/>
        <v>86</v>
      </c>
      <c r="E260" s="28">
        <f>[1]업체수!D64</f>
        <v>86</v>
      </c>
      <c r="F260" s="28">
        <f>[1]업체수!E64</f>
        <v>0</v>
      </c>
      <c r="G260" s="28">
        <f>[1]업체수!F64</f>
        <v>0</v>
      </c>
      <c r="H260" s="28">
        <f>[1]업체수!G64</f>
        <v>0</v>
      </c>
      <c r="I260" s="99">
        <f>[1]업체수!H64</f>
        <v>0</v>
      </c>
      <c r="J260" s="99"/>
      <c r="K260" s="99">
        <f t="shared" si="23"/>
        <v>2966</v>
      </c>
      <c r="L260" s="99"/>
      <c r="M260" s="99">
        <f>SUM([1]종업원수!AO10,[1]종업원수!AQ10)</f>
        <v>2323</v>
      </c>
      <c r="N260" s="99"/>
      <c r="O260" s="99">
        <f>SUM([1]종업원수!AP10,[1]종업원수!AR10)</f>
        <v>643</v>
      </c>
      <c r="P260" s="100"/>
    </row>
    <row r="261" spans="1:16" x14ac:dyDescent="0.3">
      <c r="A261" s="96" t="s">
        <v>52</v>
      </c>
      <c r="B261" s="97"/>
      <c r="C261" s="161"/>
      <c r="D261" s="27">
        <f t="shared" si="22"/>
        <v>28</v>
      </c>
      <c r="E261" s="28">
        <f>[1]업체수!D65</f>
        <v>27</v>
      </c>
      <c r="F261" s="28">
        <f>[1]업체수!E65</f>
        <v>1</v>
      </c>
      <c r="G261" s="28">
        <f>[1]업체수!F65</f>
        <v>0</v>
      </c>
      <c r="H261" s="28">
        <f>[1]업체수!G65</f>
        <v>0</v>
      </c>
      <c r="I261" s="99">
        <f>[1]업체수!H65</f>
        <v>0</v>
      </c>
      <c r="J261" s="99"/>
      <c r="K261" s="99">
        <f t="shared" ref="K261:K263" si="24">SUM(M261:P261)</f>
        <v>613</v>
      </c>
      <c r="L261" s="99"/>
      <c r="M261" s="99">
        <f>SUM([1]종업원수!AO11,[1]종업원수!AQ11)</f>
        <v>512</v>
      </c>
      <c r="N261" s="99"/>
      <c r="O261" s="99">
        <f>SUM([1]종업원수!AP11,[1]종업원수!AR11)</f>
        <v>101</v>
      </c>
      <c r="P261" s="100"/>
    </row>
    <row r="262" spans="1:16" x14ac:dyDescent="0.3">
      <c r="A262" s="96" t="s">
        <v>53</v>
      </c>
      <c r="B262" s="97"/>
      <c r="C262" s="161"/>
      <c r="D262" s="27">
        <f t="shared" si="22"/>
        <v>2</v>
      </c>
      <c r="E262" s="28">
        <f>[1]업체수!D66</f>
        <v>2</v>
      </c>
      <c r="F262" s="28">
        <f>[1]업체수!E66</f>
        <v>0</v>
      </c>
      <c r="G262" s="28">
        <f>[1]업체수!F66</f>
        <v>0</v>
      </c>
      <c r="H262" s="28">
        <f>[1]업체수!G66</f>
        <v>0</v>
      </c>
      <c r="I262" s="99">
        <f>[1]업체수!H66</f>
        <v>0</v>
      </c>
      <c r="J262" s="99"/>
      <c r="K262" s="99">
        <f t="shared" si="24"/>
        <v>326</v>
      </c>
      <c r="L262" s="99"/>
      <c r="M262" s="99">
        <f>SUM([1]종업원수!AO12,[1]종업원수!AQ12)</f>
        <v>320</v>
      </c>
      <c r="N262" s="99"/>
      <c r="O262" s="99">
        <f>SUM([1]종업원수!AP12,[1]종업원수!AR12)</f>
        <v>6</v>
      </c>
      <c r="P262" s="100"/>
    </row>
    <row r="263" spans="1:16" x14ac:dyDescent="0.3">
      <c r="A263" s="96" t="s">
        <v>54</v>
      </c>
      <c r="B263" s="97"/>
      <c r="C263" s="161"/>
      <c r="D263" s="27">
        <f t="shared" si="22"/>
        <v>0</v>
      </c>
      <c r="E263" s="28">
        <f>[1]업체수!D67</f>
        <v>0</v>
      </c>
      <c r="F263" s="28">
        <f>[1]업체수!E67</f>
        <v>0</v>
      </c>
      <c r="G263" s="28">
        <f>[1]업체수!F67</f>
        <v>0</v>
      </c>
      <c r="H263" s="28">
        <f>[1]업체수!G67</f>
        <v>0</v>
      </c>
      <c r="I263" s="99">
        <f>[1]업체수!H67</f>
        <v>0</v>
      </c>
      <c r="J263" s="99"/>
      <c r="K263" s="99">
        <f t="shared" si="24"/>
        <v>0</v>
      </c>
      <c r="L263" s="99"/>
      <c r="M263" s="99">
        <f>SUM([1]종업원수!AO13,[1]종업원수!AQ13)</f>
        <v>0</v>
      </c>
      <c r="N263" s="99"/>
      <c r="O263" s="99">
        <f>SUM([1]종업원수!AP13,[1]종업원수!AR13)</f>
        <v>0</v>
      </c>
      <c r="P263" s="100"/>
    </row>
    <row r="264" spans="1:16" x14ac:dyDescent="0.3">
      <c r="A264" s="86" t="s">
        <v>55</v>
      </c>
      <c r="B264" s="87"/>
      <c r="C264" s="159"/>
      <c r="D264" s="29">
        <f t="shared" si="22"/>
        <v>1</v>
      </c>
      <c r="E264" s="30">
        <f>[1]업체수!D68</f>
        <v>0</v>
      </c>
      <c r="F264" s="30">
        <f>[1]업체수!E68</f>
        <v>0</v>
      </c>
      <c r="G264" s="30">
        <f>[1]업체수!F68</f>
        <v>1</v>
      </c>
      <c r="H264" s="30">
        <f>[1]업체수!G68</f>
        <v>0</v>
      </c>
      <c r="I264" s="89">
        <f>[1]업체수!H68</f>
        <v>0</v>
      </c>
      <c r="J264" s="89"/>
      <c r="K264" s="89">
        <f t="shared" ref="K264" si="25">SUM(M264:P264)</f>
        <v>0</v>
      </c>
      <c r="L264" s="89"/>
      <c r="M264" s="89">
        <f>SUM([1]종업원수!AO14,[1]종업원수!AQ14)</f>
        <v>0</v>
      </c>
      <c r="N264" s="89"/>
      <c r="O264" s="89">
        <f>SUM([1]종업원수!AP14,[1]종업원수!AR14)</f>
        <v>0</v>
      </c>
      <c r="P264" s="90"/>
    </row>
    <row r="265" spans="1:16" ht="17.25" thickBot="1" x14ac:dyDescent="0.35">
      <c r="A265" s="91" t="s">
        <v>12</v>
      </c>
      <c r="B265" s="92"/>
      <c r="C265" s="160"/>
      <c r="D265" s="21">
        <f>SUM(D254:D264)</f>
        <v>121</v>
      </c>
      <c r="E265" s="20">
        <f>SUM(E254:E264)</f>
        <v>119</v>
      </c>
      <c r="F265" s="20">
        <f>SUM(F254:F264)</f>
        <v>1</v>
      </c>
      <c r="G265" s="20">
        <f>SUM(G254:G264)</f>
        <v>1</v>
      </c>
      <c r="H265" s="20">
        <f>SUM(H254:H264)</f>
        <v>0</v>
      </c>
      <c r="I265" s="94">
        <f>SUM(I254:J264)</f>
        <v>0</v>
      </c>
      <c r="J265" s="94"/>
      <c r="K265" s="94">
        <f t="shared" si="21"/>
        <v>3971</v>
      </c>
      <c r="L265" s="94"/>
      <c r="M265" s="94">
        <f>SUM(M254:N264)</f>
        <v>3191</v>
      </c>
      <c r="N265" s="94"/>
      <c r="O265" s="94">
        <f>SUM(O254:P264)</f>
        <v>780</v>
      </c>
      <c r="P265" s="95"/>
    </row>
    <row r="266" spans="1:16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</row>
    <row r="267" spans="1:16" ht="21" thickBot="1" x14ac:dyDescent="0.35">
      <c r="A267" s="2" t="s">
        <v>56</v>
      </c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</row>
    <row r="268" spans="1:16" x14ac:dyDescent="0.3">
      <c r="A268" s="83" t="s">
        <v>57</v>
      </c>
      <c r="B268" s="76"/>
      <c r="C268" s="76"/>
      <c r="D268" s="76"/>
      <c r="E268" s="76"/>
      <c r="F268" s="76"/>
      <c r="G268" s="76"/>
      <c r="H268" s="76"/>
      <c r="I268" s="76"/>
      <c r="J268" s="76" t="s">
        <v>58</v>
      </c>
      <c r="K268" s="76"/>
      <c r="L268" s="76"/>
      <c r="M268" s="76"/>
      <c r="N268" s="76"/>
      <c r="O268" s="76"/>
      <c r="P268" s="77"/>
    </row>
    <row r="269" spans="1:16" ht="17.25" thickBot="1" x14ac:dyDescent="0.35">
      <c r="A269" s="84" t="s">
        <v>59</v>
      </c>
      <c r="B269" s="85"/>
      <c r="C269" s="85"/>
      <c r="D269" s="68" t="s">
        <v>60</v>
      </c>
      <c r="E269" s="68"/>
      <c r="F269" s="68"/>
      <c r="G269" s="68" t="s">
        <v>61</v>
      </c>
      <c r="H269" s="68"/>
      <c r="I269" s="68"/>
      <c r="J269" s="85" t="s">
        <v>62</v>
      </c>
      <c r="K269" s="85"/>
      <c r="L269" s="85"/>
      <c r="M269" s="68" t="s">
        <v>63</v>
      </c>
      <c r="N269" s="68"/>
      <c r="O269" s="68" t="s">
        <v>64</v>
      </c>
      <c r="P269" s="69"/>
    </row>
    <row r="270" spans="1:16" ht="18" thickTop="1" thickBot="1" x14ac:dyDescent="0.35">
      <c r="A270" s="79">
        <v>2272170</v>
      </c>
      <c r="B270" s="80"/>
      <c r="C270" s="80"/>
      <c r="D270" s="81">
        <f>'[1]분기별 매출액'!F18</f>
        <v>521096.5</v>
      </c>
      <c r="E270" s="81"/>
      <c r="F270" s="81"/>
      <c r="G270" s="81">
        <f>'[1]분기별 매출액'!G18</f>
        <v>1991159.46</v>
      </c>
      <c r="H270" s="81"/>
      <c r="I270" s="81"/>
      <c r="J270" s="80">
        <v>1110806</v>
      </c>
      <c r="K270" s="80"/>
      <c r="L270" s="80"/>
      <c r="M270" s="81">
        <f>'[1]분기별 매출액'!F17</f>
        <v>187393</v>
      </c>
      <c r="N270" s="81"/>
      <c r="O270" s="81">
        <f>'[1]분기별 매출액'!G17</f>
        <v>704221.46</v>
      </c>
      <c r="P270" s="82"/>
    </row>
    <row r="271" spans="1:16" x14ac:dyDescent="0.3">
      <c r="A271" s="32"/>
      <c r="B271" s="32"/>
      <c r="C271" s="32"/>
      <c r="D271" s="32"/>
      <c r="E271" s="32"/>
      <c r="F271" s="32"/>
      <c r="G271" s="32"/>
      <c r="H271" s="32"/>
      <c r="I271" s="32"/>
      <c r="J271" s="32"/>
      <c r="K271" s="32"/>
      <c r="L271" s="32"/>
      <c r="M271" s="32"/>
      <c r="N271" s="32"/>
      <c r="O271" s="32"/>
      <c r="P271" s="32"/>
    </row>
    <row r="272" spans="1:16" ht="21" thickBot="1" x14ac:dyDescent="0.35">
      <c r="A272" s="33" t="s">
        <v>65</v>
      </c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</row>
    <row r="273" spans="1:16" x14ac:dyDescent="0.3">
      <c r="A273" s="83" t="s">
        <v>66</v>
      </c>
      <c r="B273" s="76"/>
      <c r="C273" s="76"/>
      <c r="D273" s="76"/>
      <c r="E273" s="76" t="s">
        <v>67</v>
      </c>
      <c r="F273" s="76"/>
      <c r="G273" s="76"/>
      <c r="H273" s="76"/>
      <c r="I273" s="76" t="s">
        <v>68</v>
      </c>
      <c r="J273" s="76"/>
      <c r="K273" s="76"/>
      <c r="L273" s="76"/>
      <c r="M273" s="76" t="s">
        <v>69</v>
      </c>
      <c r="N273" s="76"/>
      <c r="O273" s="76"/>
      <c r="P273" s="77"/>
    </row>
    <row r="274" spans="1:16" ht="17.25" thickBot="1" x14ac:dyDescent="0.35">
      <c r="A274" s="78" t="s">
        <v>70</v>
      </c>
      <c r="B274" s="68"/>
      <c r="C274" s="68" t="s">
        <v>71</v>
      </c>
      <c r="D274" s="68"/>
      <c r="E274" s="68" t="s">
        <v>72</v>
      </c>
      <c r="F274" s="68"/>
      <c r="G274" s="68" t="s">
        <v>73</v>
      </c>
      <c r="H274" s="68"/>
      <c r="I274" s="68" t="s">
        <v>72</v>
      </c>
      <c r="J274" s="68"/>
      <c r="K274" s="68" t="s">
        <v>73</v>
      </c>
      <c r="L274" s="68"/>
      <c r="M274" s="68" t="s">
        <v>72</v>
      </c>
      <c r="N274" s="68"/>
      <c r="O274" s="68" t="s">
        <v>73</v>
      </c>
      <c r="P274" s="69"/>
    </row>
    <row r="275" spans="1:16" ht="18" thickTop="1" thickBot="1" x14ac:dyDescent="0.35">
      <c r="A275" s="70" t="s">
        <v>74</v>
      </c>
      <c r="B275" s="71"/>
      <c r="C275" s="71" t="s">
        <v>75</v>
      </c>
      <c r="D275" s="71"/>
      <c r="E275" s="71"/>
      <c r="F275" s="71"/>
      <c r="G275" s="71"/>
      <c r="H275" s="71"/>
      <c r="I275" s="71"/>
      <c r="J275" s="71"/>
      <c r="K275" s="71"/>
      <c r="L275" s="71"/>
      <c r="M275" s="71"/>
      <c r="N275" s="71"/>
      <c r="O275" s="71"/>
      <c r="P275" s="72"/>
    </row>
    <row r="276" spans="1:16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</row>
    <row r="277" spans="1:16" ht="21" thickBot="1" x14ac:dyDescent="0.35">
      <c r="A277" s="33" t="s">
        <v>76</v>
      </c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</row>
    <row r="278" spans="1:16" ht="17.25" thickBot="1" x14ac:dyDescent="0.35">
      <c r="A278" s="50" t="s">
        <v>77</v>
      </c>
      <c r="B278" s="65" t="s">
        <v>78</v>
      </c>
      <c r="C278" s="65"/>
      <c r="D278" s="65"/>
      <c r="E278" s="65"/>
      <c r="F278" s="65"/>
      <c r="G278" s="65"/>
      <c r="H278" s="66" t="s">
        <v>79</v>
      </c>
      <c r="I278" s="66"/>
      <c r="J278" s="65" t="s">
        <v>80</v>
      </c>
      <c r="K278" s="65"/>
      <c r="L278" s="65"/>
      <c r="M278" s="66" t="s">
        <v>81</v>
      </c>
      <c r="N278" s="66"/>
      <c r="O278" s="65">
        <f>O47</f>
        <v>49</v>
      </c>
      <c r="P278" s="67"/>
    </row>
    <row r="279" spans="1:16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</row>
    <row r="280" spans="1:16" ht="33.75" x14ac:dyDescent="0.3">
      <c r="A280" s="158" t="s">
        <v>95</v>
      </c>
      <c r="B280" s="158"/>
      <c r="C280" s="158"/>
      <c r="D280" s="158"/>
      <c r="E280" s="158"/>
      <c r="F280" s="158"/>
      <c r="G280" s="158"/>
      <c r="H280" s="158"/>
      <c r="I280" s="158"/>
      <c r="J280" s="158"/>
      <c r="K280" s="158"/>
      <c r="L280" s="158"/>
      <c r="M280" s="158"/>
      <c r="N280" s="158"/>
      <c r="O280" s="158"/>
      <c r="P280" s="158"/>
    </row>
    <row r="281" spans="1:16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</row>
    <row r="282" spans="1:16" ht="21" thickBot="1" x14ac:dyDescent="0.35">
      <c r="A282" s="2" t="s">
        <v>1</v>
      </c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</row>
    <row r="283" spans="1:16" x14ac:dyDescent="0.3">
      <c r="A283" s="154" t="s">
        <v>2</v>
      </c>
      <c r="B283" s="106" t="s">
        <v>92</v>
      </c>
      <c r="C283" s="74"/>
      <c r="D283" s="75"/>
      <c r="E283" s="156" t="s">
        <v>4</v>
      </c>
      <c r="F283" s="156" t="s">
        <v>5</v>
      </c>
      <c r="G283" s="156" t="s">
        <v>6</v>
      </c>
      <c r="H283" s="106" t="s">
        <v>96</v>
      </c>
      <c r="I283" s="74"/>
      <c r="J283" s="75"/>
      <c r="K283" s="106" t="s">
        <v>83</v>
      </c>
      <c r="L283" s="74"/>
      <c r="M283" s="75"/>
      <c r="N283" s="106" t="s">
        <v>9</v>
      </c>
      <c r="O283" s="74"/>
      <c r="P283" s="134"/>
    </row>
    <row r="284" spans="1:16" ht="27.75" thickBot="1" x14ac:dyDescent="0.35">
      <c r="A284" s="155"/>
      <c r="B284" s="3" t="s">
        <v>10</v>
      </c>
      <c r="C284" s="3" t="s">
        <v>11</v>
      </c>
      <c r="D284" s="3" t="s">
        <v>12</v>
      </c>
      <c r="E284" s="157"/>
      <c r="F284" s="157"/>
      <c r="G284" s="157"/>
      <c r="H284" s="4" t="str">
        <f>H6</f>
        <v>전년4/4실적</v>
      </c>
      <c r="I284" s="5" t="s">
        <v>14</v>
      </c>
      <c r="J284" s="5" t="s">
        <v>15</v>
      </c>
      <c r="K284" s="4" t="str">
        <f>K6</f>
        <v>전년4/4실적</v>
      </c>
      <c r="L284" s="5" t="s">
        <v>14</v>
      </c>
      <c r="M284" s="5" t="s">
        <v>15</v>
      </c>
      <c r="N284" s="4" t="str">
        <f>N6</f>
        <v>전년4/4실적</v>
      </c>
      <c r="O284" s="5" t="s">
        <v>14</v>
      </c>
      <c r="P284" s="6" t="s">
        <v>15</v>
      </c>
    </row>
    <row r="285" spans="1:16" ht="18" thickTop="1" thickBot="1" x14ac:dyDescent="0.35">
      <c r="A285" s="59">
        <f>C291</f>
        <v>242</v>
      </c>
      <c r="B285" s="38">
        <f>K291</f>
        <v>152</v>
      </c>
      <c r="C285" s="38">
        <f>O291</f>
        <v>0</v>
      </c>
      <c r="D285" s="38">
        <f>B285</f>
        <v>152</v>
      </c>
      <c r="E285" s="38">
        <f>D311</f>
        <v>117</v>
      </c>
      <c r="F285" s="38">
        <f>E311</f>
        <v>115</v>
      </c>
      <c r="G285" s="38">
        <f>F285/E285*100</f>
        <v>98.290598290598282</v>
      </c>
      <c r="H285" s="39">
        <v>1074</v>
      </c>
      <c r="I285" s="10">
        <f>ROUNDDOWN(K311,-1)/100</f>
        <v>9.8000000000000007</v>
      </c>
      <c r="J285" s="38">
        <f>I285/H285*100</f>
        <v>0.91247672253258849</v>
      </c>
      <c r="K285" s="39">
        <v>71</v>
      </c>
      <c r="L285" s="10">
        <f>ROUNDDOWN(D316,-2)/1000</f>
        <v>58.7</v>
      </c>
      <c r="M285" s="38">
        <f>L285/K285*100</f>
        <v>82.676056338028175</v>
      </c>
      <c r="N285" s="60">
        <v>1.4</v>
      </c>
      <c r="O285" s="10">
        <f>ROUNDDOWN(M316,-2)/1000</f>
        <v>0.1</v>
      </c>
      <c r="P285" s="40">
        <f>O285/N285*100</f>
        <v>7.1428571428571441</v>
      </c>
    </row>
    <row r="286" spans="1:16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</row>
    <row r="287" spans="1:16" ht="21" thickBot="1" x14ac:dyDescent="0.35">
      <c r="A287" s="135" t="s">
        <v>85</v>
      </c>
      <c r="B287" s="136"/>
      <c r="C287" s="136"/>
      <c r="D287" s="136"/>
      <c r="E287" s="136"/>
      <c r="F287" s="136"/>
      <c r="G287" s="136"/>
      <c r="H287" s="136"/>
      <c r="I287" s="136"/>
      <c r="J287" s="136"/>
      <c r="K287" s="136"/>
      <c r="L287" s="136"/>
      <c r="M287" s="136"/>
      <c r="N287" s="136"/>
      <c r="O287" s="136"/>
      <c r="P287" s="136"/>
    </row>
    <row r="288" spans="1:16" x14ac:dyDescent="0.3">
      <c r="A288" s="137" t="s">
        <v>19</v>
      </c>
      <c r="B288" s="138"/>
      <c r="C288" s="143" t="s">
        <v>20</v>
      </c>
      <c r="D288" s="144"/>
      <c r="E288" s="106" t="s">
        <v>21</v>
      </c>
      <c r="F288" s="74"/>
      <c r="G288" s="74"/>
      <c r="H288" s="75"/>
      <c r="I288" s="106" t="s">
        <v>22</v>
      </c>
      <c r="J288" s="74"/>
      <c r="K288" s="74"/>
      <c r="L288" s="74"/>
      <c r="M288" s="74"/>
      <c r="N288" s="74"/>
      <c r="O288" s="75"/>
      <c r="P288" s="149" t="s">
        <v>90</v>
      </c>
    </row>
    <row r="289" spans="1:16" x14ac:dyDescent="0.3">
      <c r="A289" s="139"/>
      <c r="B289" s="140"/>
      <c r="C289" s="145"/>
      <c r="D289" s="146"/>
      <c r="E289" s="152" t="s">
        <v>24</v>
      </c>
      <c r="F289" s="152" t="s">
        <v>25</v>
      </c>
      <c r="G289" s="122" t="s">
        <v>12</v>
      </c>
      <c r="H289" s="123"/>
      <c r="I289" s="126" t="s">
        <v>26</v>
      </c>
      <c r="J289" s="127"/>
      <c r="K289" s="127"/>
      <c r="L289" s="128"/>
      <c r="M289" s="126" t="s">
        <v>27</v>
      </c>
      <c r="N289" s="127"/>
      <c r="O289" s="128"/>
      <c r="P289" s="150"/>
    </row>
    <row r="290" spans="1:16" ht="17.25" thickBot="1" x14ac:dyDescent="0.35">
      <c r="A290" s="141"/>
      <c r="B290" s="142"/>
      <c r="C290" s="147"/>
      <c r="D290" s="148"/>
      <c r="E290" s="153"/>
      <c r="F290" s="153"/>
      <c r="G290" s="124"/>
      <c r="H290" s="125"/>
      <c r="I290" s="3" t="s">
        <v>28</v>
      </c>
      <c r="J290" s="3" t="s">
        <v>25</v>
      </c>
      <c r="K290" s="107" t="s">
        <v>12</v>
      </c>
      <c r="L290" s="129"/>
      <c r="M290" s="3" t="s">
        <v>28</v>
      </c>
      <c r="N290" s="3" t="s">
        <v>25</v>
      </c>
      <c r="O290" s="3" t="s">
        <v>12</v>
      </c>
      <c r="P290" s="151"/>
    </row>
    <row r="291" spans="1:16" ht="17.25" thickTop="1" x14ac:dyDescent="0.3">
      <c r="A291" s="130" t="s">
        <v>12</v>
      </c>
      <c r="B291" s="131"/>
      <c r="C291" s="112">
        <f>G291</f>
        <v>242</v>
      </c>
      <c r="D291" s="113"/>
      <c r="E291" s="15">
        <f>SUM(E292:E295)</f>
        <v>242</v>
      </c>
      <c r="F291" s="14">
        <f>SUM(F292:F295)</f>
        <v>0</v>
      </c>
      <c r="G291" s="132">
        <f>SUM(E291:F291)</f>
        <v>242</v>
      </c>
      <c r="H291" s="133"/>
      <c r="I291" s="14">
        <f>SUM(I292:I293)</f>
        <v>152</v>
      </c>
      <c r="J291" s="14">
        <f>SUM(J292:J293)</f>
        <v>0</v>
      </c>
      <c r="K291" s="132">
        <f>SUM(I291:J291)</f>
        <v>152</v>
      </c>
      <c r="L291" s="133"/>
      <c r="M291" s="14"/>
      <c r="N291" s="14"/>
      <c r="O291" s="14"/>
      <c r="P291" s="16"/>
    </row>
    <row r="292" spans="1:16" x14ac:dyDescent="0.3">
      <c r="A292" s="110" t="s">
        <v>29</v>
      </c>
      <c r="B292" s="111"/>
      <c r="C292" s="112">
        <f>G292</f>
        <v>94</v>
      </c>
      <c r="D292" s="113"/>
      <c r="E292" s="17">
        <v>94</v>
      </c>
      <c r="F292" s="17">
        <v>0</v>
      </c>
      <c r="G292" s="114">
        <f>SUM(E292:F292)</f>
        <v>94</v>
      </c>
      <c r="H292" s="115"/>
      <c r="I292" s="17">
        <v>92</v>
      </c>
      <c r="J292" s="17">
        <v>0</v>
      </c>
      <c r="K292" s="114">
        <f>SUM(I292:J292)</f>
        <v>92</v>
      </c>
      <c r="L292" s="115"/>
      <c r="M292" s="17"/>
      <c r="N292" s="17"/>
      <c r="O292" s="17"/>
      <c r="P292" s="18"/>
    </row>
    <row r="293" spans="1:16" x14ac:dyDescent="0.3">
      <c r="A293" s="110" t="s">
        <v>31</v>
      </c>
      <c r="B293" s="111"/>
      <c r="C293" s="112">
        <f>G293</f>
        <v>60</v>
      </c>
      <c r="D293" s="113"/>
      <c r="E293" s="17">
        <v>60</v>
      </c>
      <c r="F293" s="17">
        <v>0</v>
      </c>
      <c r="G293" s="114">
        <f>SUM(E293:F293)</f>
        <v>60</v>
      </c>
      <c r="H293" s="115"/>
      <c r="I293" s="17">
        <v>60</v>
      </c>
      <c r="J293" s="17">
        <v>0</v>
      </c>
      <c r="K293" s="114">
        <f>SUM(I293:J293)</f>
        <v>60</v>
      </c>
      <c r="L293" s="115"/>
      <c r="M293" s="17"/>
      <c r="N293" s="17"/>
      <c r="O293" s="17"/>
      <c r="P293" s="18"/>
    </row>
    <row r="294" spans="1:16" x14ac:dyDescent="0.3">
      <c r="A294" s="110" t="s">
        <v>32</v>
      </c>
      <c r="B294" s="111"/>
      <c r="C294" s="112">
        <f>E294</f>
        <v>66</v>
      </c>
      <c r="D294" s="113"/>
      <c r="E294" s="17">
        <v>66</v>
      </c>
      <c r="F294" s="17">
        <v>0</v>
      </c>
      <c r="G294" s="114">
        <f>SUM(E294:F294)</f>
        <v>66</v>
      </c>
      <c r="H294" s="115"/>
      <c r="I294" s="17"/>
      <c r="J294" s="17"/>
      <c r="K294" s="114"/>
      <c r="L294" s="115"/>
      <c r="M294" s="17"/>
      <c r="N294" s="17"/>
      <c r="O294" s="17"/>
      <c r="P294" s="18"/>
    </row>
    <row r="295" spans="1:16" ht="17.25" thickBot="1" x14ac:dyDescent="0.35">
      <c r="A295" s="116" t="s">
        <v>33</v>
      </c>
      <c r="B295" s="117"/>
      <c r="C295" s="118">
        <f>E295</f>
        <v>22</v>
      </c>
      <c r="D295" s="119"/>
      <c r="E295" s="20">
        <v>22</v>
      </c>
      <c r="F295" s="20">
        <v>0</v>
      </c>
      <c r="G295" s="120">
        <f>SUM(E295:F295)</f>
        <v>22</v>
      </c>
      <c r="H295" s="121"/>
      <c r="I295" s="20"/>
      <c r="J295" s="20"/>
      <c r="K295" s="120"/>
      <c r="L295" s="121"/>
      <c r="M295" s="20"/>
      <c r="N295" s="20"/>
      <c r="O295" s="20"/>
      <c r="P295" s="22"/>
    </row>
    <row r="296" spans="1:16" x14ac:dyDescent="0.3">
      <c r="A296" s="1"/>
      <c r="B296" s="1"/>
      <c r="C296" s="23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</row>
    <row r="297" spans="1:16" ht="21" thickBot="1" x14ac:dyDescent="0.35">
      <c r="A297" s="2" t="s">
        <v>34</v>
      </c>
      <c r="B297" s="24"/>
      <c r="C297" s="24"/>
      <c r="D297" s="24"/>
      <c r="E297" s="24"/>
      <c r="F297" s="24"/>
      <c r="G297" s="24"/>
      <c r="H297" s="24"/>
      <c r="I297" s="24"/>
      <c r="J297" s="24"/>
      <c r="K297" s="24"/>
      <c r="L297" s="24"/>
      <c r="M297" s="24"/>
      <c r="N297" s="24"/>
      <c r="O297" s="24"/>
      <c r="P297" s="24"/>
    </row>
    <row r="298" spans="1:16" x14ac:dyDescent="0.3">
      <c r="A298" s="83" t="s">
        <v>35</v>
      </c>
      <c r="B298" s="76"/>
      <c r="C298" s="106"/>
      <c r="D298" s="108" t="s">
        <v>36</v>
      </c>
      <c r="E298" s="76"/>
      <c r="F298" s="76"/>
      <c r="G298" s="76"/>
      <c r="H298" s="76"/>
      <c r="I298" s="76"/>
      <c r="J298" s="76"/>
      <c r="K298" s="76" t="s">
        <v>37</v>
      </c>
      <c r="L298" s="76"/>
      <c r="M298" s="76"/>
      <c r="N298" s="76"/>
      <c r="O298" s="76"/>
      <c r="P298" s="77"/>
    </row>
    <row r="299" spans="1:16" ht="17.25" thickBot="1" x14ac:dyDescent="0.35">
      <c r="A299" s="78"/>
      <c r="B299" s="68"/>
      <c r="C299" s="107"/>
      <c r="D299" s="61" t="s">
        <v>12</v>
      </c>
      <c r="E299" s="3" t="s">
        <v>38</v>
      </c>
      <c r="F299" s="3" t="s">
        <v>39</v>
      </c>
      <c r="G299" s="3" t="s">
        <v>40</v>
      </c>
      <c r="H299" s="3" t="s">
        <v>41</v>
      </c>
      <c r="I299" s="109" t="s">
        <v>42</v>
      </c>
      <c r="J299" s="109"/>
      <c r="K299" s="68" t="s">
        <v>12</v>
      </c>
      <c r="L299" s="68"/>
      <c r="M299" s="68" t="s">
        <v>43</v>
      </c>
      <c r="N299" s="68"/>
      <c r="O299" s="68" t="s">
        <v>44</v>
      </c>
      <c r="P299" s="69"/>
    </row>
    <row r="300" spans="1:16" ht="17.25" thickTop="1" x14ac:dyDescent="0.3">
      <c r="A300" s="101" t="s">
        <v>45</v>
      </c>
      <c r="B300" s="102"/>
      <c r="C300" s="103"/>
      <c r="D300" s="62">
        <f t="shared" ref="D300:D311" si="26">SUM(E300:J300)</f>
        <v>0</v>
      </c>
      <c r="E300" s="26">
        <f>[1]업체수!K58</f>
        <v>0</v>
      </c>
      <c r="F300" s="26">
        <f>[1]업체수!L58</f>
        <v>0</v>
      </c>
      <c r="G300" s="26">
        <f>[1]업체수!M58</f>
        <v>0</v>
      </c>
      <c r="H300" s="26">
        <f>[1]업체수!N58</f>
        <v>0</v>
      </c>
      <c r="I300" s="104">
        <f>[1]업체수!O58</f>
        <v>0</v>
      </c>
      <c r="J300" s="104"/>
      <c r="K300" s="104">
        <f t="shared" ref="K300:K311" si="27">M300+O300</f>
        <v>0</v>
      </c>
      <c r="L300" s="104"/>
      <c r="M300" s="104">
        <f>SUM([1]종업원수!AU4,[1]종업원수!AW4)</f>
        <v>0</v>
      </c>
      <c r="N300" s="104"/>
      <c r="O300" s="104">
        <f>SUM([1]종업원수!AV4,[1]종업원수!AX4)</f>
        <v>0</v>
      </c>
      <c r="P300" s="105"/>
    </row>
    <row r="301" spans="1:16" x14ac:dyDescent="0.3">
      <c r="A301" s="96" t="s">
        <v>46</v>
      </c>
      <c r="B301" s="97"/>
      <c r="C301" s="98"/>
      <c r="D301" s="63">
        <f t="shared" si="26"/>
        <v>0</v>
      </c>
      <c r="E301" s="28">
        <f>[1]업체수!K59</f>
        <v>0</v>
      </c>
      <c r="F301" s="28">
        <f>[1]업체수!L59</f>
        <v>0</v>
      </c>
      <c r="G301" s="28">
        <f>[1]업체수!M59</f>
        <v>0</v>
      </c>
      <c r="H301" s="28">
        <f>[1]업체수!N59</f>
        <v>0</v>
      </c>
      <c r="I301" s="99">
        <f>[1]업체수!O59</f>
        <v>0</v>
      </c>
      <c r="J301" s="99"/>
      <c r="K301" s="99">
        <f t="shared" si="27"/>
        <v>0</v>
      </c>
      <c r="L301" s="99"/>
      <c r="M301" s="99">
        <f>SUM([1]종업원수!AU5,[1]종업원수!AW5)</f>
        <v>0</v>
      </c>
      <c r="N301" s="99"/>
      <c r="O301" s="99">
        <f>SUM([1]종업원수!AV5,[1]종업원수!AX5)</f>
        <v>0</v>
      </c>
      <c r="P301" s="100"/>
    </row>
    <row r="302" spans="1:16" x14ac:dyDescent="0.3">
      <c r="A302" s="96" t="s">
        <v>47</v>
      </c>
      <c r="B302" s="97"/>
      <c r="C302" s="98"/>
      <c r="D302" s="63">
        <f t="shared" si="26"/>
        <v>91</v>
      </c>
      <c r="E302" s="28">
        <f>[1]업체수!K60</f>
        <v>91</v>
      </c>
      <c r="F302" s="28">
        <f>[1]업체수!L60</f>
        <v>0</v>
      </c>
      <c r="G302" s="28">
        <f>[1]업체수!M60</f>
        <v>0</v>
      </c>
      <c r="H302" s="28">
        <f>[1]업체수!N60</f>
        <v>0</v>
      </c>
      <c r="I302" s="99">
        <f>[1]업체수!O60</f>
        <v>0</v>
      </c>
      <c r="J302" s="99"/>
      <c r="K302" s="99">
        <f t="shared" si="27"/>
        <v>869</v>
      </c>
      <c r="L302" s="99"/>
      <c r="M302" s="99">
        <f>SUM([1]종업원수!AU6,[1]종업원수!AW6)</f>
        <v>590</v>
      </c>
      <c r="N302" s="99"/>
      <c r="O302" s="99">
        <f>SUM([1]종업원수!AV6,[1]종업원수!AX6)</f>
        <v>279</v>
      </c>
      <c r="P302" s="100"/>
    </row>
    <row r="303" spans="1:16" x14ac:dyDescent="0.3">
      <c r="A303" s="96" t="s">
        <v>48</v>
      </c>
      <c r="B303" s="97"/>
      <c r="C303" s="98"/>
      <c r="D303" s="63">
        <f t="shared" si="26"/>
        <v>0</v>
      </c>
      <c r="E303" s="28">
        <f>[1]업체수!K61</f>
        <v>0</v>
      </c>
      <c r="F303" s="28">
        <f>[1]업체수!L61</f>
        <v>0</v>
      </c>
      <c r="G303" s="28">
        <f>[1]업체수!M61</f>
        <v>0</v>
      </c>
      <c r="H303" s="28">
        <f>[1]업체수!N61</f>
        <v>0</v>
      </c>
      <c r="I303" s="99">
        <f>[1]업체수!O61</f>
        <v>0</v>
      </c>
      <c r="J303" s="99"/>
      <c r="K303" s="99">
        <f t="shared" si="27"/>
        <v>0</v>
      </c>
      <c r="L303" s="99"/>
      <c r="M303" s="99">
        <f>SUM([1]종업원수!AU7,[1]종업원수!AW7)</f>
        <v>0</v>
      </c>
      <c r="N303" s="99"/>
      <c r="O303" s="99">
        <f>SUM([1]종업원수!AV7,[1]종업원수!AX7)</f>
        <v>0</v>
      </c>
      <c r="P303" s="100"/>
    </row>
    <row r="304" spans="1:16" x14ac:dyDescent="0.3">
      <c r="A304" s="96" t="s">
        <v>49</v>
      </c>
      <c r="B304" s="97"/>
      <c r="C304" s="98"/>
      <c r="D304" s="63">
        <f t="shared" si="26"/>
        <v>0</v>
      </c>
      <c r="E304" s="28">
        <f>[1]업체수!K62</f>
        <v>0</v>
      </c>
      <c r="F304" s="28">
        <f>[1]업체수!L62</f>
        <v>0</v>
      </c>
      <c r="G304" s="28">
        <f>[1]업체수!M62</f>
        <v>0</v>
      </c>
      <c r="H304" s="28">
        <f>[1]업체수!N62</f>
        <v>0</v>
      </c>
      <c r="I304" s="99">
        <f>[1]업체수!O62</f>
        <v>0</v>
      </c>
      <c r="J304" s="99"/>
      <c r="K304" s="99">
        <f t="shared" si="27"/>
        <v>0</v>
      </c>
      <c r="L304" s="99"/>
      <c r="M304" s="99">
        <f>SUM([1]종업원수!AU8,[1]종업원수!AW8)</f>
        <v>0</v>
      </c>
      <c r="N304" s="99"/>
      <c r="O304" s="99">
        <f>SUM([1]종업원수!AV8,[1]종업원수!AX8)</f>
        <v>0</v>
      </c>
      <c r="P304" s="100"/>
    </row>
    <row r="305" spans="1:16" x14ac:dyDescent="0.3">
      <c r="A305" s="96" t="s">
        <v>50</v>
      </c>
      <c r="B305" s="97"/>
      <c r="C305" s="98"/>
      <c r="D305" s="63">
        <f t="shared" si="26"/>
        <v>0</v>
      </c>
      <c r="E305" s="28">
        <f>[1]업체수!K63</f>
        <v>0</v>
      </c>
      <c r="F305" s="28">
        <f>[1]업체수!L63</f>
        <v>0</v>
      </c>
      <c r="G305" s="28">
        <f>[1]업체수!M63</f>
        <v>0</v>
      </c>
      <c r="H305" s="28">
        <f>[1]업체수!N63</f>
        <v>0</v>
      </c>
      <c r="I305" s="99">
        <f>[1]업체수!O63</f>
        <v>0</v>
      </c>
      <c r="J305" s="99"/>
      <c r="K305" s="99">
        <f t="shared" si="27"/>
        <v>0</v>
      </c>
      <c r="L305" s="99"/>
      <c r="M305" s="99">
        <f>SUM([1]종업원수!AU9,[1]종업원수!AW9)</f>
        <v>0</v>
      </c>
      <c r="N305" s="99"/>
      <c r="O305" s="99">
        <f>SUM([1]종업원수!AV9,[1]종업원수!AX9)</f>
        <v>0</v>
      </c>
      <c r="P305" s="100"/>
    </row>
    <row r="306" spans="1:16" x14ac:dyDescent="0.3">
      <c r="A306" s="96" t="s">
        <v>51</v>
      </c>
      <c r="B306" s="97"/>
      <c r="C306" s="98"/>
      <c r="D306" s="63">
        <f t="shared" si="26"/>
        <v>0</v>
      </c>
      <c r="E306" s="28">
        <f>[1]업체수!K64</f>
        <v>0</v>
      </c>
      <c r="F306" s="28">
        <f>[1]업체수!L64</f>
        <v>0</v>
      </c>
      <c r="G306" s="28">
        <f>[1]업체수!M64</f>
        <v>0</v>
      </c>
      <c r="H306" s="28">
        <f>[1]업체수!N64</f>
        <v>0</v>
      </c>
      <c r="I306" s="99">
        <f>[1]업체수!O64</f>
        <v>0</v>
      </c>
      <c r="J306" s="99"/>
      <c r="K306" s="99">
        <f t="shared" si="27"/>
        <v>0</v>
      </c>
      <c r="L306" s="99"/>
      <c r="M306" s="99">
        <f>SUM([1]종업원수!AU10,[1]종업원수!AW10)</f>
        <v>0</v>
      </c>
      <c r="N306" s="99"/>
      <c r="O306" s="99">
        <f>SUM([1]종업원수!AV10,[1]종업원수!AX10)</f>
        <v>0</v>
      </c>
      <c r="P306" s="100"/>
    </row>
    <row r="307" spans="1:16" x14ac:dyDescent="0.3">
      <c r="A307" s="96" t="s">
        <v>52</v>
      </c>
      <c r="B307" s="97"/>
      <c r="C307" s="98"/>
      <c r="D307" s="63">
        <f t="shared" si="26"/>
        <v>0</v>
      </c>
      <c r="E307" s="28">
        <f>[1]업체수!K65</f>
        <v>0</v>
      </c>
      <c r="F307" s="28">
        <f>[1]업체수!L65</f>
        <v>0</v>
      </c>
      <c r="G307" s="28">
        <f>[1]업체수!M65</f>
        <v>0</v>
      </c>
      <c r="H307" s="28">
        <f>[1]업체수!N65</f>
        <v>0</v>
      </c>
      <c r="I307" s="99">
        <f>[1]업체수!O65</f>
        <v>0</v>
      </c>
      <c r="J307" s="99"/>
      <c r="K307" s="99">
        <f t="shared" si="27"/>
        <v>0</v>
      </c>
      <c r="L307" s="99"/>
      <c r="M307" s="99">
        <f>SUM([1]종업원수!AU11,[1]종업원수!AW11)</f>
        <v>0</v>
      </c>
      <c r="N307" s="99"/>
      <c r="O307" s="99">
        <f>SUM([1]종업원수!AV11,[1]종업원수!AX11)</f>
        <v>0</v>
      </c>
      <c r="P307" s="100"/>
    </row>
    <row r="308" spans="1:16" x14ac:dyDescent="0.3">
      <c r="A308" s="96" t="s">
        <v>53</v>
      </c>
      <c r="B308" s="97"/>
      <c r="C308" s="98"/>
      <c r="D308" s="63">
        <f t="shared" si="26"/>
        <v>0</v>
      </c>
      <c r="E308" s="28">
        <f>[1]업체수!K66</f>
        <v>0</v>
      </c>
      <c r="F308" s="28">
        <f>[1]업체수!L66</f>
        <v>0</v>
      </c>
      <c r="G308" s="28">
        <f>[1]업체수!M66</f>
        <v>0</v>
      </c>
      <c r="H308" s="28">
        <f>[1]업체수!N66</f>
        <v>0</v>
      </c>
      <c r="I308" s="99">
        <f>[1]업체수!O66</f>
        <v>0</v>
      </c>
      <c r="J308" s="99"/>
      <c r="K308" s="99">
        <f t="shared" si="27"/>
        <v>0</v>
      </c>
      <c r="L308" s="99"/>
      <c r="M308" s="99">
        <f>SUM([1]종업원수!AU12,[1]종업원수!AW12)</f>
        <v>0</v>
      </c>
      <c r="N308" s="99"/>
      <c r="O308" s="99">
        <f>SUM([1]종업원수!AV12,[1]종업원수!AX12)</f>
        <v>0</v>
      </c>
      <c r="P308" s="100"/>
    </row>
    <row r="309" spans="1:16" x14ac:dyDescent="0.3">
      <c r="A309" s="96" t="s">
        <v>54</v>
      </c>
      <c r="B309" s="97"/>
      <c r="C309" s="98"/>
      <c r="D309" s="63">
        <f t="shared" si="26"/>
        <v>2</v>
      </c>
      <c r="E309" s="28">
        <f>[1]업체수!K67</f>
        <v>2</v>
      </c>
      <c r="F309" s="28">
        <f>[1]업체수!L67</f>
        <v>0</v>
      </c>
      <c r="G309" s="28">
        <f>[1]업체수!M67</f>
        <v>0</v>
      </c>
      <c r="H309" s="28">
        <f>[1]업체수!N67</f>
        <v>0</v>
      </c>
      <c r="I309" s="99">
        <f>[1]업체수!O67</f>
        <v>0</v>
      </c>
      <c r="J309" s="99"/>
      <c r="K309" s="99">
        <f t="shared" si="27"/>
        <v>15</v>
      </c>
      <c r="L309" s="99"/>
      <c r="M309" s="99">
        <f>SUM([1]종업원수!AU13,[1]종업원수!AW13)</f>
        <v>10</v>
      </c>
      <c r="N309" s="99"/>
      <c r="O309" s="99">
        <f>SUM([1]종업원수!AV13,[1]종업원수!AX13)</f>
        <v>5</v>
      </c>
      <c r="P309" s="100"/>
    </row>
    <row r="310" spans="1:16" x14ac:dyDescent="0.3">
      <c r="A310" s="86" t="s">
        <v>55</v>
      </c>
      <c r="B310" s="87"/>
      <c r="C310" s="88"/>
      <c r="D310" s="64">
        <f t="shared" ref="D310" si="28">SUM(E310:J310)</f>
        <v>24</v>
      </c>
      <c r="E310" s="30">
        <f>[1]업체수!K68</f>
        <v>22</v>
      </c>
      <c r="F310" s="30">
        <f>[1]업체수!L68</f>
        <v>0</v>
      </c>
      <c r="G310" s="30">
        <f>[1]업체수!M68</f>
        <v>1</v>
      </c>
      <c r="H310" s="30">
        <f>[1]업체수!N68</f>
        <v>0</v>
      </c>
      <c r="I310" s="89">
        <f>[1]업체수!O68</f>
        <v>1</v>
      </c>
      <c r="J310" s="89"/>
      <c r="K310" s="89">
        <f t="shared" si="27"/>
        <v>100</v>
      </c>
      <c r="L310" s="89"/>
      <c r="M310" s="89">
        <f>SUM([1]종업원수!AU14,[1]종업원수!AW14)</f>
        <v>64</v>
      </c>
      <c r="N310" s="89"/>
      <c r="O310" s="89">
        <f>SUM([1]종업원수!AV14,[1]종업원수!AX14)</f>
        <v>36</v>
      </c>
      <c r="P310" s="90"/>
    </row>
    <row r="311" spans="1:16" ht="17.25" thickBot="1" x14ac:dyDescent="0.35">
      <c r="A311" s="91" t="s">
        <v>12</v>
      </c>
      <c r="B311" s="92"/>
      <c r="C311" s="93"/>
      <c r="D311" s="19">
        <f t="shared" si="26"/>
        <v>117</v>
      </c>
      <c r="E311" s="20">
        <f>SUM(E300:E310)</f>
        <v>115</v>
      </c>
      <c r="F311" s="20">
        <f>SUM(F300:F310)</f>
        <v>0</v>
      </c>
      <c r="G311" s="20">
        <f>SUM(G300:G310)</f>
        <v>1</v>
      </c>
      <c r="H311" s="20">
        <f>SUM(H300:H310)</f>
        <v>0</v>
      </c>
      <c r="I311" s="94">
        <f>SUM(I300:J310)</f>
        <v>1</v>
      </c>
      <c r="J311" s="94"/>
      <c r="K311" s="94">
        <f t="shared" si="27"/>
        <v>984</v>
      </c>
      <c r="L311" s="94"/>
      <c r="M311" s="94">
        <f>SUM(M300:N310)</f>
        <v>664</v>
      </c>
      <c r="N311" s="94"/>
      <c r="O311" s="94">
        <f>SUM(O300:P310)</f>
        <v>320</v>
      </c>
      <c r="P311" s="95"/>
    </row>
    <row r="312" spans="1:16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</row>
    <row r="313" spans="1:16" ht="21" thickBot="1" x14ac:dyDescent="0.35">
      <c r="A313" s="2" t="s">
        <v>56</v>
      </c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</row>
    <row r="314" spans="1:16" x14ac:dyDescent="0.3">
      <c r="A314" s="83" t="s">
        <v>57</v>
      </c>
      <c r="B314" s="76"/>
      <c r="C314" s="76"/>
      <c r="D314" s="76"/>
      <c r="E314" s="76"/>
      <c r="F314" s="76"/>
      <c r="G314" s="76"/>
      <c r="H314" s="76"/>
      <c r="I314" s="76"/>
      <c r="J314" s="76" t="s">
        <v>58</v>
      </c>
      <c r="K314" s="76"/>
      <c r="L314" s="76"/>
      <c r="M314" s="76"/>
      <c r="N314" s="76"/>
      <c r="O314" s="76"/>
      <c r="P314" s="77"/>
    </row>
    <row r="315" spans="1:16" ht="17.25" thickBot="1" x14ac:dyDescent="0.35">
      <c r="A315" s="84" t="s">
        <v>59</v>
      </c>
      <c r="B315" s="85"/>
      <c r="C315" s="85"/>
      <c r="D315" s="68" t="s">
        <v>60</v>
      </c>
      <c r="E315" s="68"/>
      <c r="F315" s="68"/>
      <c r="G315" s="68" t="s">
        <v>61</v>
      </c>
      <c r="H315" s="68"/>
      <c r="I315" s="68"/>
      <c r="J315" s="85" t="s">
        <v>62</v>
      </c>
      <c r="K315" s="85"/>
      <c r="L315" s="85"/>
      <c r="M315" s="68" t="s">
        <v>63</v>
      </c>
      <c r="N315" s="68"/>
      <c r="O315" s="68" t="s">
        <v>64</v>
      </c>
      <c r="P315" s="69"/>
    </row>
    <row r="316" spans="1:16" ht="18" thickTop="1" thickBot="1" x14ac:dyDescent="0.35">
      <c r="A316" s="79">
        <v>315656</v>
      </c>
      <c r="B316" s="80"/>
      <c r="C316" s="80"/>
      <c r="D316" s="81">
        <f>'[1]분기별 매출액'!F21</f>
        <v>58751.1</v>
      </c>
      <c r="E316" s="81"/>
      <c r="F316" s="81"/>
      <c r="G316" s="81">
        <f>'[1]분기별 매출액'!G21</f>
        <v>231072.55000000002</v>
      </c>
      <c r="H316" s="81"/>
      <c r="I316" s="81"/>
      <c r="J316" s="80">
        <v>10172</v>
      </c>
      <c r="K316" s="80"/>
      <c r="L316" s="80"/>
      <c r="M316" s="81">
        <f>'[1]분기별 매출액'!F20</f>
        <v>145</v>
      </c>
      <c r="N316" s="81"/>
      <c r="O316" s="81">
        <f>'[1]분기별 매출액'!G20</f>
        <v>277</v>
      </c>
      <c r="P316" s="82"/>
    </row>
    <row r="317" spans="1:16" x14ac:dyDescent="0.3">
      <c r="A317" s="32"/>
      <c r="B317" s="32"/>
      <c r="C317" s="32"/>
      <c r="D317" s="32"/>
      <c r="E317" s="32"/>
      <c r="F317" s="32"/>
      <c r="G317" s="32"/>
      <c r="H317" s="32"/>
      <c r="I317" s="32"/>
      <c r="J317" s="32"/>
      <c r="K317" s="32"/>
      <c r="L317" s="32"/>
      <c r="M317" s="32"/>
      <c r="N317" s="32"/>
      <c r="O317" s="32"/>
      <c r="P317" s="32"/>
    </row>
    <row r="318" spans="1:16" ht="21" thickBot="1" x14ac:dyDescent="0.35">
      <c r="A318" s="33" t="s">
        <v>65</v>
      </c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</row>
    <row r="319" spans="1:16" x14ac:dyDescent="0.3">
      <c r="A319" s="73" t="s">
        <v>66</v>
      </c>
      <c r="B319" s="74"/>
      <c r="C319" s="74"/>
      <c r="D319" s="75"/>
      <c r="E319" s="76" t="s">
        <v>67</v>
      </c>
      <c r="F319" s="76"/>
      <c r="G319" s="76"/>
      <c r="H319" s="76"/>
      <c r="I319" s="76" t="s">
        <v>68</v>
      </c>
      <c r="J319" s="76"/>
      <c r="K319" s="76"/>
      <c r="L319" s="76"/>
      <c r="M319" s="76" t="s">
        <v>69</v>
      </c>
      <c r="N319" s="76"/>
      <c r="O319" s="76"/>
      <c r="P319" s="77"/>
    </row>
    <row r="320" spans="1:16" ht="17.25" thickBot="1" x14ac:dyDescent="0.35">
      <c r="A320" s="78" t="s">
        <v>70</v>
      </c>
      <c r="B320" s="68"/>
      <c r="C320" s="68" t="s">
        <v>71</v>
      </c>
      <c r="D320" s="68"/>
      <c r="E320" s="68" t="s">
        <v>72</v>
      </c>
      <c r="F320" s="68"/>
      <c r="G320" s="68" t="s">
        <v>73</v>
      </c>
      <c r="H320" s="68"/>
      <c r="I320" s="68" t="s">
        <v>72</v>
      </c>
      <c r="J320" s="68"/>
      <c r="K320" s="68" t="s">
        <v>73</v>
      </c>
      <c r="L320" s="68"/>
      <c r="M320" s="68" t="s">
        <v>72</v>
      </c>
      <c r="N320" s="68"/>
      <c r="O320" s="68" t="s">
        <v>73</v>
      </c>
      <c r="P320" s="69"/>
    </row>
    <row r="321" spans="1:16" ht="18" thickTop="1" thickBot="1" x14ac:dyDescent="0.35">
      <c r="A321" s="70" t="s">
        <v>74</v>
      </c>
      <c r="B321" s="71"/>
      <c r="C321" s="71" t="s">
        <v>75</v>
      </c>
      <c r="D321" s="71"/>
      <c r="E321" s="71"/>
      <c r="F321" s="71"/>
      <c r="G321" s="71"/>
      <c r="H321" s="71"/>
      <c r="I321" s="71"/>
      <c r="J321" s="71"/>
      <c r="K321" s="71"/>
      <c r="L321" s="71"/>
      <c r="M321" s="71"/>
      <c r="N321" s="71"/>
      <c r="O321" s="71"/>
      <c r="P321" s="72"/>
    </row>
    <row r="322" spans="1:16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</row>
    <row r="323" spans="1:16" ht="21" thickBot="1" x14ac:dyDescent="0.35">
      <c r="A323" s="33" t="s">
        <v>76</v>
      </c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</row>
    <row r="324" spans="1:16" ht="17.25" thickBot="1" x14ac:dyDescent="0.35">
      <c r="A324" s="50" t="s">
        <v>77</v>
      </c>
      <c r="B324" s="65" t="s">
        <v>78</v>
      </c>
      <c r="C324" s="65"/>
      <c r="D324" s="65"/>
      <c r="E324" s="65"/>
      <c r="F324" s="65"/>
      <c r="G324" s="65"/>
      <c r="H324" s="66" t="s">
        <v>79</v>
      </c>
      <c r="I324" s="66"/>
      <c r="J324" s="65" t="s">
        <v>80</v>
      </c>
      <c r="K324" s="65"/>
      <c r="L324" s="65"/>
      <c r="M324" s="66" t="s">
        <v>81</v>
      </c>
      <c r="N324" s="66"/>
      <c r="O324" s="65">
        <f>O47</f>
        <v>49</v>
      </c>
      <c r="P324" s="67"/>
    </row>
  </sheetData>
  <mergeCells count="1039">
    <mergeCell ref="A9:P9"/>
    <mergeCell ref="A10:B12"/>
    <mergeCell ref="C10:D12"/>
    <mergeCell ref="E10:H10"/>
    <mergeCell ref="I10:O10"/>
    <mergeCell ref="P10:P12"/>
    <mergeCell ref="E11:E12"/>
    <mergeCell ref="F11:F12"/>
    <mergeCell ref="G11:H12"/>
    <mergeCell ref="I11:L11"/>
    <mergeCell ref="A2:P2"/>
    <mergeCell ref="A5:A6"/>
    <mergeCell ref="B5:D5"/>
    <mergeCell ref="E5:E6"/>
    <mergeCell ref="F5:F6"/>
    <mergeCell ref="G5:G6"/>
    <mergeCell ref="H5:J5"/>
    <mergeCell ref="K5:M5"/>
    <mergeCell ref="N5:P5"/>
    <mergeCell ref="A16:B16"/>
    <mergeCell ref="C16:D16"/>
    <mergeCell ref="G16:H16"/>
    <mergeCell ref="K16:L16"/>
    <mergeCell ref="A17:B17"/>
    <mergeCell ref="C17:D17"/>
    <mergeCell ref="G17:H17"/>
    <mergeCell ref="K17:L17"/>
    <mergeCell ref="A14:B14"/>
    <mergeCell ref="C14:D14"/>
    <mergeCell ref="G14:H14"/>
    <mergeCell ref="K14:L14"/>
    <mergeCell ref="A15:B15"/>
    <mergeCell ref="C15:D15"/>
    <mergeCell ref="G15:H15"/>
    <mergeCell ref="K15:L15"/>
    <mergeCell ref="M11:O11"/>
    <mergeCell ref="K12:L12"/>
    <mergeCell ref="A13:B13"/>
    <mergeCell ref="C13:D13"/>
    <mergeCell ref="G13:H13"/>
    <mergeCell ref="K13:L13"/>
    <mergeCell ref="A24:C24"/>
    <mergeCell ref="I24:J24"/>
    <mergeCell ref="K24:L24"/>
    <mergeCell ref="M24:N24"/>
    <mergeCell ref="O24:P24"/>
    <mergeCell ref="A25:C25"/>
    <mergeCell ref="I25:J25"/>
    <mergeCell ref="K25:L25"/>
    <mergeCell ref="M25:N25"/>
    <mergeCell ref="O25:P25"/>
    <mergeCell ref="O22:P22"/>
    <mergeCell ref="A23:C23"/>
    <mergeCell ref="I23:J23"/>
    <mergeCell ref="K23:L23"/>
    <mergeCell ref="M23:N23"/>
    <mergeCell ref="O23:P23"/>
    <mergeCell ref="A18:B18"/>
    <mergeCell ref="C18:D18"/>
    <mergeCell ref="G18:H18"/>
    <mergeCell ref="K18:L18"/>
    <mergeCell ref="A21:C22"/>
    <mergeCell ref="D21:J21"/>
    <mergeCell ref="K21:P21"/>
    <mergeCell ref="I22:J22"/>
    <mergeCell ref="K22:L22"/>
    <mergeCell ref="M22:N22"/>
    <mergeCell ref="A28:C28"/>
    <mergeCell ref="I28:J28"/>
    <mergeCell ref="K28:L28"/>
    <mergeCell ref="M28:N28"/>
    <mergeCell ref="O28:P28"/>
    <mergeCell ref="A29:C29"/>
    <mergeCell ref="I29:J29"/>
    <mergeCell ref="K29:L29"/>
    <mergeCell ref="M29:N29"/>
    <mergeCell ref="O29:P29"/>
    <mergeCell ref="A26:C26"/>
    <mergeCell ref="I26:J26"/>
    <mergeCell ref="K26:L26"/>
    <mergeCell ref="M26:N26"/>
    <mergeCell ref="O26:P26"/>
    <mergeCell ref="A27:C27"/>
    <mergeCell ref="I27:J27"/>
    <mergeCell ref="K27:L27"/>
    <mergeCell ref="M27:N27"/>
    <mergeCell ref="O27:P27"/>
    <mergeCell ref="A32:C32"/>
    <mergeCell ref="I32:J32"/>
    <mergeCell ref="K32:L32"/>
    <mergeCell ref="M32:N32"/>
    <mergeCell ref="O32:P32"/>
    <mergeCell ref="A33:C33"/>
    <mergeCell ref="I33:J33"/>
    <mergeCell ref="K33:L33"/>
    <mergeCell ref="M33:N33"/>
    <mergeCell ref="O33:P33"/>
    <mergeCell ref="A30:C30"/>
    <mergeCell ref="I30:J30"/>
    <mergeCell ref="K30:L30"/>
    <mergeCell ref="M30:N30"/>
    <mergeCell ref="O30:P30"/>
    <mergeCell ref="A31:C31"/>
    <mergeCell ref="I31:J31"/>
    <mergeCell ref="K31:L31"/>
    <mergeCell ref="M31:N31"/>
    <mergeCell ref="O31:P31"/>
    <mergeCell ref="A39:C39"/>
    <mergeCell ref="D39:F39"/>
    <mergeCell ref="G39:I39"/>
    <mergeCell ref="J39:L39"/>
    <mergeCell ref="M39:N39"/>
    <mergeCell ref="O39:P39"/>
    <mergeCell ref="A38:C38"/>
    <mergeCell ref="D38:F38"/>
    <mergeCell ref="G38:I38"/>
    <mergeCell ref="J38:L38"/>
    <mergeCell ref="M38:N38"/>
    <mergeCell ref="O38:P38"/>
    <mergeCell ref="A34:C34"/>
    <mergeCell ref="I34:J34"/>
    <mergeCell ref="K34:L34"/>
    <mergeCell ref="M34:N34"/>
    <mergeCell ref="O34:P34"/>
    <mergeCell ref="A37:I37"/>
    <mergeCell ref="J37:P37"/>
    <mergeCell ref="B47:G47"/>
    <mergeCell ref="H47:I47"/>
    <mergeCell ref="J47:L47"/>
    <mergeCell ref="M47:N47"/>
    <mergeCell ref="O47:P47"/>
    <mergeCell ref="A49:P49"/>
    <mergeCell ref="M43:N43"/>
    <mergeCell ref="O43:P43"/>
    <mergeCell ref="A44:B44"/>
    <mergeCell ref="C44:D44"/>
    <mergeCell ref="E44:F44"/>
    <mergeCell ref="G44:H44"/>
    <mergeCell ref="I44:J44"/>
    <mergeCell ref="K44:L44"/>
    <mergeCell ref="M44:N44"/>
    <mergeCell ref="O44:P44"/>
    <mergeCell ref="A42:D42"/>
    <mergeCell ref="E42:H42"/>
    <mergeCell ref="I42:L42"/>
    <mergeCell ref="M42:P42"/>
    <mergeCell ref="A43:B43"/>
    <mergeCell ref="C43:D43"/>
    <mergeCell ref="E43:F43"/>
    <mergeCell ref="G43:H43"/>
    <mergeCell ref="I43:J43"/>
    <mergeCell ref="K43:L43"/>
    <mergeCell ref="A61:B61"/>
    <mergeCell ref="C61:D61"/>
    <mergeCell ref="G61:H61"/>
    <mergeCell ref="K61:L61"/>
    <mergeCell ref="A62:B62"/>
    <mergeCell ref="C62:D62"/>
    <mergeCell ref="G62:H62"/>
    <mergeCell ref="K62:L62"/>
    <mergeCell ref="G58:H59"/>
    <mergeCell ref="I58:L58"/>
    <mergeCell ref="M58:O58"/>
    <mergeCell ref="K59:L59"/>
    <mergeCell ref="A60:B60"/>
    <mergeCell ref="C60:D60"/>
    <mergeCell ref="G60:H60"/>
    <mergeCell ref="K60:L60"/>
    <mergeCell ref="K52:M52"/>
    <mergeCell ref="N52:P52"/>
    <mergeCell ref="A56:P56"/>
    <mergeCell ref="A57:B59"/>
    <mergeCell ref="C57:D59"/>
    <mergeCell ref="E57:H57"/>
    <mergeCell ref="I57:O57"/>
    <mergeCell ref="P57:P59"/>
    <mergeCell ref="E58:E59"/>
    <mergeCell ref="F58:F59"/>
    <mergeCell ref="A52:A53"/>
    <mergeCell ref="B52:D52"/>
    <mergeCell ref="E52:E53"/>
    <mergeCell ref="F52:F53"/>
    <mergeCell ref="G52:G53"/>
    <mergeCell ref="H52:J52"/>
    <mergeCell ref="O69:P69"/>
    <mergeCell ref="A70:C70"/>
    <mergeCell ref="I70:J70"/>
    <mergeCell ref="K70:L70"/>
    <mergeCell ref="M70:N70"/>
    <mergeCell ref="O70:P70"/>
    <mergeCell ref="A65:B65"/>
    <mergeCell ref="C65:D65"/>
    <mergeCell ref="G65:H65"/>
    <mergeCell ref="K65:L65"/>
    <mergeCell ref="A68:C69"/>
    <mergeCell ref="D68:J68"/>
    <mergeCell ref="K68:P68"/>
    <mergeCell ref="I69:J69"/>
    <mergeCell ref="K69:L69"/>
    <mergeCell ref="M69:N69"/>
    <mergeCell ref="A63:B63"/>
    <mergeCell ref="C63:D63"/>
    <mergeCell ref="G63:H63"/>
    <mergeCell ref="K63:L63"/>
    <mergeCell ref="A64:B64"/>
    <mergeCell ref="C64:D64"/>
    <mergeCell ref="G64:H64"/>
    <mergeCell ref="K64:L64"/>
    <mergeCell ref="A73:C73"/>
    <mergeCell ref="I73:J73"/>
    <mergeCell ref="K73:L73"/>
    <mergeCell ref="M73:N73"/>
    <mergeCell ref="O73:P73"/>
    <mergeCell ref="A74:C74"/>
    <mergeCell ref="I74:J74"/>
    <mergeCell ref="K74:L74"/>
    <mergeCell ref="M74:N74"/>
    <mergeCell ref="O74:P74"/>
    <mergeCell ref="A71:C71"/>
    <mergeCell ref="I71:J71"/>
    <mergeCell ref="K71:L71"/>
    <mergeCell ref="M71:N71"/>
    <mergeCell ref="O71:P71"/>
    <mergeCell ref="A72:C72"/>
    <mergeCell ref="I72:J72"/>
    <mergeCell ref="K72:L72"/>
    <mergeCell ref="M72:N72"/>
    <mergeCell ref="O72:P72"/>
    <mergeCell ref="A77:C77"/>
    <mergeCell ref="I77:J77"/>
    <mergeCell ref="K77:L77"/>
    <mergeCell ref="M77:N77"/>
    <mergeCell ref="O77:P77"/>
    <mergeCell ref="A78:C78"/>
    <mergeCell ref="I78:J78"/>
    <mergeCell ref="K78:L78"/>
    <mergeCell ref="M78:N78"/>
    <mergeCell ref="O78:P78"/>
    <mergeCell ref="A75:C75"/>
    <mergeCell ref="I75:J75"/>
    <mergeCell ref="K75:L75"/>
    <mergeCell ref="M75:N75"/>
    <mergeCell ref="O75:P75"/>
    <mergeCell ref="A76:C76"/>
    <mergeCell ref="I76:J76"/>
    <mergeCell ref="K76:L76"/>
    <mergeCell ref="M76:N76"/>
    <mergeCell ref="O76:P76"/>
    <mergeCell ref="A81:C81"/>
    <mergeCell ref="I81:J81"/>
    <mergeCell ref="K81:L81"/>
    <mergeCell ref="M81:N81"/>
    <mergeCell ref="O81:P81"/>
    <mergeCell ref="A84:I84"/>
    <mergeCell ref="J84:P84"/>
    <mergeCell ref="A79:C79"/>
    <mergeCell ref="I79:J79"/>
    <mergeCell ref="K79:L79"/>
    <mergeCell ref="M79:N79"/>
    <mergeCell ref="O79:P79"/>
    <mergeCell ref="A80:C80"/>
    <mergeCell ref="I80:J80"/>
    <mergeCell ref="K80:L80"/>
    <mergeCell ref="M80:N80"/>
    <mergeCell ref="O80:P80"/>
    <mergeCell ref="H87:J87"/>
    <mergeCell ref="O87:P87"/>
    <mergeCell ref="A89:D89"/>
    <mergeCell ref="E89:H89"/>
    <mergeCell ref="I89:L89"/>
    <mergeCell ref="M89:P89"/>
    <mergeCell ref="A86:C86"/>
    <mergeCell ref="D86:F86"/>
    <mergeCell ref="G86:I86"/>
    <mergeCell ref="J86:L86"/>
    <mergeCell ref="M86:N86"/>
    <mergeCell ref="O86:P86"/>
    <mergeCell ref="A85:C85"/>
    <mergeCell ref="D85:F85"/>
    <mergeCell ref="G85:I85"/>
    <mergeCell ref="J85:L85"/>
    <mergeCell ref="M85:N85"/>
    <mergeCell ref="O85:P85"/>
    <mergeCell ref="B94:G94"/>
    <mergeCell ref="H94:I94"/>
    <mergeCell ref="J94:L94"/>
    <mergeCell ref="M94:N94"/>
    <mergeCell ref="O94:P94"/>
    <mergeCell ref="A96:P96"/>
    <mergeCell ref="M90:N90"/>
    <mergeCell ref="O90:P90"/>
    <mergeCell ref="A91:B91"/>
    <mergeCell ref="C91:D91"/>
    <mergeCell ref="E91:F91"/>
    <mergeCell ref="G91:H91"/>
    <mergeCell ref="I91:J91"/>
    <mergeCell ref="K91:L91"/>
    <mergeCell ref="M91:N91"/>
    <mergeCell ref="O91:P91"/>
    <mergeCell ref="A90:B90"/>
    <mergeCell ref="C90:D90"/>
    <mergeCell ref="E90:F90"/>
    <mergeCell ref="G90:H90"/>
    <mergeCell ref="I90:J90"/>
    <mergeCell ref="K90:L90"/>
    <mergeCell ref="M105:O105"/>
    <mergeCell ref="K106:L106"/>
    <mergeCell ref="A107:B107"/>
    <mergeCell ref="C107:D107"/>
    <mergeCell ref="G107:H107"/>
    <mergeCell ref="K107:L107"/>
    <mergeCell ref="K99:M99"/>
    <mergeCell ref="N99:P99"/>
    <mergeCell ref="A103:P103"/>
    <mergeCell ref="A104:B106"/>
    <mergeCell ref="C104:D106"/>
    <mergeCell ref="E104:H104"/>
    <mergeCell ref="I104:O104"/>
    <mergeCell ref="P104:P106"/>
    <mergeCell ref="E105:E106"/>
    <mergeCell ref="F105:F106"/>
    <mergeCell ref="A99:A100"/>
    <mergeCell ref="B99:D99"/>
    <mergeCell ref="E99:E100"/>
    <mergeCell ref="F99:F100"/>
    <mergeCell ref="G99:G100"/>
    <mergeCell ref="H99:J99"/>
    <mergeCell ref="A110:B110"/>
    <mergeCell ref="C110:D110"/>
    <mergeCell ref="G110:H110"/>
    <mergeCell ref="K110:L110"/>
    <mergeCell ref="A111:B111"/>
    <mergeCell ref="C111:D111"/>
    <mergeCell ref="G111:H111"/>
    <mergeCell ref="K111:L111"/>
    <mergeCell ref="A108:B108"/>
    <mergeCell ref="C108:D108"/>
    <mergeCell ref="G108:H108"/>
    <mergeCell ref="K108:L108"/>
    <mergeCell ref="A109:B109"/>
    <mergeCell ref="C109:D109"/>
    <mergeCell ref="G109:H109"/>
    <mergeCell ref="K109:L109"/>
    <mergeCell ref="G105:H106"/>
    <mergeCell ref="I105:L105"/>
    <mergeCell ref="A116:C116"/>
    <mergeCell ref="I116:J116"/>
    <mergeCell ref="K116:L116"/>
    <mergeCell ref="M116:N116"/>
    <mergeCell ref="O116:P116"/>
    <mergeCell ref="A117:C117"/>
    <mergeCell ref="I117:J117"/>
    <mergeCell ref="K117:L117"/>
    <mergeCell ref="M117:N117"/>
    <mergeCell ref="O117:P117"/>
    <mergeCell ref="A114:C115"/>
    <mergeCell ref="D114:J114"/>
    <mergeCell ref="K114:P114"/>
    <mergeCell ref="I115:J115"/>
    <mergeCell ref="K115:L115"/>
    <mergeCell ref="M115:N115"/>
    <mergeCell ref="O115:P115"/>
    <mergeCell ref="A120:C120"/>
    <mergeCell ref="I120:J120"/>
    <mergeCell ref="K120:L120"/>
    <mergeCell ref="M120:N120"/>
    <mergeCell ref="O120:P120"/>
    <mergeCell ref="A121:C121"/>
    <mergeCell ref="I121:J121"/>
    <mergeCell ref="K121:L121"/>
    <mergeCell ref="M121:N121"/>
    <mergeCell ref="O121:P121"/>
    <mergeCell ref="A118:C118"/>
    <mergeCell ref="I118:J118"/>
    <mergeCell ref="K118:L118"/>
    <mergeCell ref="M118:N118"/>
    <mergeCell ref="O118:P118"/>
    <mergeCell ref="A119:C119"/>
    <mergeCell ref="I119:J119"/>
    <mergeCell ref="K119:L119"/>
    <mergeCell ref="M119:N119"/>
    <mergeCell ref="O119:P119"/>
    <mergeCell ref="A124:C124"/>
    <mergeCell ref="I124:J124"/>
    <mergeCell ref="K124:L124"/>
    <mergeCell ref="M124:N124"/>
    <mergeCell ref="O124:P124"/>
    <mergeCell ref="A125:C125"/>
    <mergeCell ref="I125:J125"/>
    <mergeCell ref="K125:L125"/>
    <mergeCell ref="M125:N125"/>
    <mergeCell ref="O125:P125"/>
    <mergeCell ref="A122:C122"/>
    <mergeCell ref="I122:J122"/>
    <mergeCell ref="K122:L122"/>
    <mergeCell ref="M122:N122"/>
    <mergeCell ref="O122:P122"/>
    <mergeCell ref="A123:C123"/>
    <mergeCell ref="I123:J123"/>
    <mergeCell ref="K123:L123"/>
    <mergeCell ref="M123:N123"/>
    <mergeCell ref="O123:P123"/>
    <mergeCell ref="A132:C132"/>
    <mergeCell ref="D132:F132"/>
    <mergeCell ref="G132:I132"/>
    <mergeCell ref="J132:L132"/>
    <mergeCell ref="M132:N132"/>
    <mergeCell ref="O132:P132"/>
    <mergeCell ref="A130:I130"/>
    <mergeCell ref="J130:P130"/>
    <mergeCell ref="A131:C131"/>
    <mergeCell ref="D131:F131"/>
    <mergeCell ref="G131:I131"/>
    <mergeCell ref="J131:L131"/>
    <mergeCell ref="M131:N131"/>
    <mergeCell ref="O131:P131"/>
    <mergeCell ref="A126:C126"/>
    <mergeCell ref="I126:J126"/>
    <mergeCell ref="K126:L126"/>
    <mergeCell ref="M126:N126"/>
    <mergeCell ref="O126:P126"/>
    <mergeCell ref="A127:C127"/>
    <mergeCell ref="I127:J127"/>
    <mergeCell ref="K127:L127"/>
    <mergeCell ref="M127:N127"/>
    <mergeCell ref="O127:P127"/>
    <mergeCell ref="B140:G140"/>
    <mergeCell ref="H140:I140"/>
    <mergeCell ref="J140:L140"/>
    <mergeCell ref="M140:N140"/>
    <mergeCell ref="O140:P140"/>
    <mergeCell ref="A142:P142"/>
    <mergeCell ref="M136:N136"/>
    <mergeCell ref="O136:P136"/>
    <mergeCell ref="A137:B137"/>
    <mergeCell ref="C137:D137"/>
    <mergeCell ref="E137:F137"/>
    <mergeCell ref="G137:H137"/>
    <mergeCell ref="I137:J137"/>
    <mergeCell ref="K137:L137"/>
    <mergeCell ref="M137:N137"/>
    <mergeCell ref="O137:P137"/>
    <mergeCell ref="A135:D135"/>
    <mergeCell ref="E135:H135"/>
    <mergeCell ref="I135:L135"/>
    <mergeCell ref="M135:P135"/>
    <mergeCell ref="A136:B136"/>
    <mergeCell ref="C136:D136"/>
    <mergeCell ref="E136:F136"/>
    <mergeCell ref="G136:H136"/>
    <mergeCell ref="I136:J136"/>
    <mergeCell ref="K136:L136"/>
    <mergeCell ref="M151:O151"/>
    <mergeCell ref="K152:L152"/>
    <mergeCell ref="A153:B153"/>
    <mergeCell ref="C153:D153"/>
    <mergeCell ref="G153:H153"/>
    <mergeCell ref="K153:L153"/>
    <mergeCell ref="K145:M145"/>
    <mergeCell ref="N145:P145"/>
    <mergeCell ref="A149:P149"/>
    <mergeCell ref="A150:B152"/>
    <mergeCell ref="C150:D152"/>
    <mergeCell ref="E150:H150"/>
    <mergeCell ref="I150:O150"/>
    <mergeCell ref="P150:P152"/>
    <mergeCell ref="E151:E152"/>
    <mergeCell ref="F151:F152"/>
    <mergeCell ref="A145:A146"/>
    <mergeCell ref="B145:D145"/>
    <mergeCell ref="E145:E146"/>
    <mergeCell ref="F145:F146"/>
    <mergeCell ref="G145:G146"/>
    <mergeCell ref="H145:J145"/>
    <mergeCell ref="A156:B156"/>
    <mergeCell ref="C156:D156"/>
    <mergeCell ref="G156:H156"/>
    <mergeCell ref="K156:L156"/>
    <mergeCell ref="A157:B157"/>
    <mergeCell ref="C157:D157"/>
    <mergeCell ref="G157:H157"/>
    <mergeCell ref="K157:L157"/>
    <mergeCell ref="A154:B154"/>
    <mergeCell ref="C154:D154"/>
    <mergeCell ref="G154:H154"/>
    <mergeCell ref="K154:L154"/>
    <mergeCell ref="A155:B155"/>
    <mergeCell ref="C155:D155"/>
    <mergeCell ref="G155:H155"/>
    <mergeCell ref="K155:L155"/>
    <mergeCell ref="G151:H152"/>
    <mergeCell ref="I151:L151"/>
    <mergeCell ref="A162:C162"/>
    <mergeCell ref="I162:J162"/>
    <mergeCell ref="K162:L162"/>
    <mergeCell ref="M162:N162"/>
    <mergeCell ref="O162:P162"/>
    <mergeCell ref="A163:C163"/>
    <mergeCell ref="I163:J163"/>
    <mergeCell ref="K163:L163"/>
    <mergeCell ref="M163:N163"/>
    <mergeCell ref="O163:P163"/>
    <mergeCell ref="A160:C161"/>
    <mergeCell ref="D160:J160"/>
    <mergeCell ref="K160:P160"/>
    <mergeCell ref="I161:J161"/>
    <mergeCell ref="K161:L161"/>
    <mergeCell ref="M161:N161"/>
    <mergeCell ref="O161:P161"/>
    <mergeCell ref="A166:C166"/>
    <mergeCell ref="I166:J166"/>
    <mergeCell ref="K166:L166"/>
    <mergeCell ref="M166:N166"/>
    <mergeCell ref="O166:P166"/>
    <mergeCell ref="A167:C167"/>
    <mergeCell ref="I167:J167"/>
    <mergeCell ref="K167:L167"/>
    <mergeCell ref="M167:N167"/>
    <mergeCell ref="O167:P167"/>
    <mergeCell ref="A164:C164"/>
    <mergeCell ref="I164:J164"/>
    <mergeCell ref="K164:L164"/>
    <mergeCell ref="M164:N164"/>
    <mergeCell ref="O164:P164"/>
    <mergeCell ref="A165:C165"/>
    <mergeCell ref="I165:J165"/>
    <mergeCell ref="K165:L165"/>
    <mergeCell ref="M165:N165"/>
    <mergeCell ref="O165:P165"/>
    <mergeCell ref="A170:C170"/>
    <mergeCell ref="I170:J170"/>
    <mergeCell ref="K170:L170"/>
    <mergeCell ref="M170:N170"/>
    <mergeCell ref="O170:P170"/>
    <mergeCell ref="A171:C171"/>
    <mergeCell ref="I171:J171"/>
    <mergeCell ref="K171:L171"/>
    <mergeCell ref="M171:N171"/>
    <mergeCell ref="O171:P171"/>
    <mergeCell ref="A168:C168"/>
    <mergeCell ref="I168:J168"/>
    <mergeCell ref="K168:L168"/>
    <mergeCell ref="M168:N168"/>
    <mergeCell ref="O168:P168"/>
    <mergeCell ref="A169:C169"/>
    <mergeCell ref="I169:J169"/>
    <mergeCell ref="K169:L169"/>
    <mergeCell ref="M169:N169"/>
    <mergeCell ref="O169:P169"/>
    <mergeCell ref="A178:C178"/>
    <mergeCell ref="D178:F178"/>
    <mergeCell ref="G178:I178"/>
    <mergeCell ref="J178:L178"/>
    <mergeCell ref="M178:N178"/>
    <mergeCell ref="O178:P178"/>
    <mergeCell ref="A176:I176"/>
    <mergeCell ref="J176:P176"/>
    <mergeCell ref="A177:C177"/>
    <mergeCell ref="D177:F177"/>
    <mergeCell ref="G177:I177"/>
    <mergeCell ref="J177:L177"/>
    <mergeCell ref="M177:N177"/>
    <mergeCell ref="O177:P177"/>
    <mergeCell ref="A172:C172"/>
    <mergeCell ref="I172:J172"/>
    <mergeCell ref="K172:L172"/>
    <mergeCell ref="M172:N172"/>
    <mergeCell ref="O172:P172"/>
    <mergeCell ref="A173:C173"/>
    <mergeCell ref="I173:J173"/>
    <mergeCell ref="K173:L173"/>
    <mergeCell ref="M173:N173"/>
    <mergeCell ref="O173:P173"/>
    <mergeCell ref="B186:G186"/>
    <mergeCell ref="H186:I186"/>
    <mergeCell ref="J186:L186"/>
    <mergeCell ref="M186:N186"/>
    <mergeCell ref="O186:P186"/>
    <mergeCell ref="A188:P188"/>
    <mergeCell ref="M182:N182"/>
    <mergeCell ref="O182:P182"/>
    <mergeCell ref="A183:B183"/>
    <mergeCell ref="C183:D183"/>
    <mergeCell ref="E183:F183"/>
    <mergeCell ref="G183:H183"/>
    <mergeCell ref="I183:J183"/>
    <mergeCell ref="K183:L183"/>
    <mergeCell ref="M183:N183"/>
    <mergeCell ref="O183:P183"/>
    <mergeCell ref="A181:D181"/>
    <mergeCell ref="E181:H181"/>
    <mergeCell ref="I181:L181"/>
    <mergeCell ref="M181:P181"/>
    <mergeCell ref="A182:B182"/>
    <mergeCell ref="C182:D182"/>
    <mergeCell ref="E182:F182"/>
    <mergeCell ref="G182:H182"/>
    <mergeCell ref="I182:J182"/>
    <mergeCell ref="K182:L182"/>
    <mergeCell ref="M197:O197"/>
    <mergeCell ref="K198:L198"/>
    <mergeCell ref="A199:B199"/>
    <mergeCell ref="C199:D199"/>
    <mergeCell ref="G199:H199"/>
    <mergeCell ref="K199:L199"/>
    <mergeCell ref="K191:M191"/>
    <mergeCell ref="N191:P191"/>
    <mergeCell ref="A195:P195"/>
    <mergeCell ref="A196:B198"/>
    <mergeCell ref="C196:D198"/>
    <mergeCell ref="E196:H196"/>
    <mergeCell ref="I196:O196"/>
    <mergeCell ref="P196:P198"/>
    <mergeCell ref="E197:E198"/>
    <mergeCell ref="F197:F198"/>
    <mergeCell ref="A191:A192"/>
    <mergeCell ref="B191:D191"/>
    <mergeCell ref="E191:E192"/>
    <mergeCell ref="F191:F192"/>
    <mergeCell ref="G191:G192"/>
    <mergeCell ref="H191:J191"/>
    <mergeCell ref="A202:B202"/>
    <mergeCell ref="C202:D202"/>
    <mergeCell ref="G202:H202"/>
    <mergeCell ref="K202:L202"/>
    <mergeCell ref="A203:B203"/>
    <mergeCell ref="C203:D203"/>
    <mergeCell ref="G203:H203"/>
    <mergeCell ref="K203:L203"/>
    <mergeCell ref="A200:B200"/>
    <mergeCell ref="C200:D200"/>
    <mergeCell ref="G200:H200"/>
    <mergeCell ref="K200:L200"/>
    <mergeCell ref="A201:B201"/>
    <mergeCell ref="C201:D201"/>
    <mergeCell ref="G201:H201"/>
    <mergeCell ref="K201:L201"/>
    <mergeCell ref="G197:H198"/>
    <mergeCell ref="I197:L197"/>
    <mergeCell ref="A208:C208"/>
    <mergeCell ref="I208:J208"/>
    <mergeCell ref="K208:L208"/>
    <mergeCell ref="M208:N208"/>
    <mergeCell ref="O208:P208"/>
    <mergeCell ref="A209:C209"/>
    <mergeCell ref="I209:J209"/>
    <mergeCell ref="K209:L209"/>
    <mergeCell ref="M209:N209"/>
    <mergeCell ref="O209:P209"/>
    <mergeCell ref="A206:C207"/>
    <mergeCell ref="D206:J206"/>
    <mergeCell ref="K206:P206"/>
    <mergeCell ref="I207:J207"/>
    <mergeCell ref="K207:L207"/>
    <mergeCell ref="M207:N207"/>
    <mergeCell ref="O207:P207"/>
    <mergeCell ref="A212:C212"/>
    <mergeCell ref="I212:J212"/>
    <mergeCell ref="K212:L212"/>
    <mergeCell ref="M212:N212"/>
    <mergeCell ref="O212:P212"/>
    <mergeCell ref="A213:C213"/>
    <mergeCell ref="I213:J213"/>
    <mergeCell ref="K213:L213"/>
    <mergeCell ref="M213:N213"/>
    <mergeCell ref="O213:P213"/>
    <mergeCell ref="A210:C210"/>
    <mergeCell ref="I210:J210"/>
    <mergeCell ref="K210:L210"/>
    <mergeCell ref="M210:N210"/>
    <mergeCell ref="O210:P210"/>
    <mergeCell ref="A211:C211"/>
    <mergeCell ref="I211:J211"/>
    <mergeCell ref="K211:L211"/>
    <mergeCell ref="M211:N211"/>
    <mergeCell ref="O211:P211"/>
    <mergeCell ref="A216:C216"/>
    <mergeCell ref="I216:J216"/>
    <mergeCell ref="K216:L216"/>
    <mergeCell ref="M216:N216"/>
    <mergeCell ref="O216:P216"/>
    <mergeCell ref="A217:C217"/>
    <mergeCell ref="I217:J217"/>
    <mergeCell ref="K217:L217"/>
    <mergeCell ref="M217:N217"/>
    <mergeCell ref="O217:P217"/>
    <mergeCell ref="A214:C214"/>
    <mergeCell ref="I214:J214"/>
    <mergeCell ref="K214:L214"/>
    <mergeCell ref="M214:N214"/>
    <mergeCell ref="O214:P214"/>
    <mergeCell ref="A215:C215"/>
    <mergeCell ref="I215:J215"/>
    <mergeCell ref="K215:L215"/>
    <mergeCell ref="M215:N215"/>
    <mergeCell ref="O215:P215"/>
    <mergeCell ref="A224:C224"/>
    <mergeCell ref="D224:F224"/>
    <mergeCell ref="G224:I224"/>
    <mergeCell ref="J224:L224"/>
    <mergeCell ref="M224:N224"/>
    <mergeCell ref="O224:P224"/>
    <mergeCell ref="A222:I222"/>
    <mergeCell ref="J222:P222"/>
    <mergeCell ref="A223:C223"/>
    <mergeCell ref="D223:F223"/>
    <mergeCell ref="G223:I223"/>
    <mergeCell ref="J223:L223"/>
    <mergeCell ref="M223:N223"/>
    <mergeCell ref="O223:P223"/>
    <mergeCell ref="A218:C218"/>
    <mergeCell ref="I218:J218"/>
    <mergeCell ref="K218:L218"/>
    <mergeCell ref="M218:N218"/>
    <mergeCell ref="O218:P218"/>
    <mergeCell ref="A219:C219"/>
    <mergeCell ref="I219:J219"/>
    <mergeCell ref="K219:L219"/>
    <mergeCell ref="M219:N219"/>
    <mergeCell ref="O219:P219"/>
    <mergeCell ref="B232:G232"/>
    <mergeCell ref="H232:I232"/>
    <mergeCell ref="J232:L232"/>
    <mergeCell ref="M232:N232"/>
    <mergeCell ref="O232:P232"/>
    <mergeCell ref="A234:P234"/>
    <mergeCell ref="M228:N228"/>
    <mergeCell ref="O228:P228"/>
    <mergeCell ref="A229:B229"/>
    <mergeCell ref="C229:D229"/>
    <mergeCell ref="E229:F229"/>
    <mergeCell ref="G229:H229"/>
    <mergeCell ref="I229:J229"/>
    <mergeCell ref="K229:L229"/>
    <mergeCell ref="M229:N229"/>
    <mergeCell ref="O229:P229"/>
    <mergeCell ref="A227:D227"/>
    <mergeCell ref="E227:H227"/>
    <mergeCell ref="I227:L227"/>
    <mergeCell ref="M227:P227"/>
    <mergeCell ref="A228:B228"/>
    <mergeCell ref="C228:D228"/>
    <mergeCell ref="E228:F228"/>
    <mergeCell ref="G228:H228"/>
    <mergeCell ref="I228:J228"/>
    <mergeCell ref="K228:L228"/>
    <mergeCell ref="M243:O243"/>
    <mergeCell ref="K244:L244"/>
    <mergeCell ref="A245:B245"/>
    <mergeCell ref="C245:D245"/>
    <mergeCell ref="G245:H245"/>
    <mergeCell ref="K245:L245"/>
    <mergeCell ref="K237:M237"/>
    <mergeCell ref="N237:P237"/>
    <mergeCell ref="A241:P241"/>
    <mergeCell ref="A242:B244"/>
    <mergeCell ref="C242:D244"/>
    <mergeCell ref="E242:H242"/>
    <mergeCell ref="I242:O242"/>
    <mergeCell ref="P242:P244"/>
    <mergeCell ref="E243:E244"/>
    <mergeCell ref="F243:F244"/>
    <mergeCell ref="A237:A238"/>
    <mergeCell ref="B237:D237"/>
    <mergeCell ref="E237:E238"/>
    <mergeCell ref="F237:F238"/>
    <mergeCell ref="G237:G238"/>
    <mergeCell ref="H237:J237"/>
    <mergeCell ref="A248:B248"/>
    <mergeCell ref="C248:D248"/>
    <mergeCell ref="G248:H248"/>
    <mergeCell ref="K248:L248"/>
    <mergeCell ref="A249:B249"/>
    <mergeCell ref="C249:D249"/>
    <mergeCell ref="G249:H249"/>
    <mergeCell ref="K249:L249"/>
    <mergeCell ref="A246:B246"/>
    <mergeCell ref="C246:D246"/>
    <mergeCell ref="G246:H246"/>
    <mergeCell ref="K246:L246"/>
    <mergeCell ref="A247:B247"/>
    <mergeCell ref="C247:D247"/>
    <mergeCell ref="G247:H247"/>
    <mergeCell ref="K247:L247"/>
    <mergeCell ref="G243:H244"/>
    <mergeCell ref="I243:L243"/>
    <mergeCell ref="A254:C254"/>
    <mergeCell ref="I254:J254"/>
    <mergeCell ref="K254:L254"/>
    <mergeCell ref="M254:N254"/>
    <mergeCell ref="O254:P254"/>
    <mergeCell ref="A255:C255"/>
    <mergeCell ref="I255:J255"/>
    <mergeCell ref="K255:L255"/>
    <mergeCell ref="M255:N255"/>
    <mergeCell ref="O255:P255"/>
    <mergeCell ref="A252:C253"/>
    <mergeCell ref="D252:J252"/>
    <mergeCell ref="K252:P252"/>
    <mergeCell ref="I253:J253"/>
    <mergeCell ref="K253:L253"/>
    <mergeCell ref="M253:N253"/>
    <mergeCell ref="O253:P253"/>
    <mergeCell ref="A258:C258"/>
    <mergeCell ref="I258:J258"/>
    <mergeCell ref="K258:L258"/>
    <mergeCell ref="M258:N258"/>
    <mergeCell ref="O258:P258"/>
    <mergeCell ref="A259:C259"/>
    <mergeCell ref="I259:J259"/>
    <mergeCell ref="K259:L259"/>
    <mergeCell ref="M259:N259"/>
    <mergeCell ref="O259:P259"/>
    <mergeCell ref="A256:C256"/>
    <mergeCell ref="I256:J256"/>
    <mergeCell ref="K256:L256"/>
    <mergeCell ref="M256:N256"/>
    <mergeCell ref="O256:P256"/>
    <mergeCell ref="A257:C257"/>
    <mergeCell ref="I257:J257"/>
    <mergeCell ref="K257:L257"/>
    <mergeCell ref="M257:N257"/>
    <mergeCell ref="O257:P257"/>
    <mergeCell ref="A262:C262"/>
    <mergeCell ref="I262:J262"/>
    <mergeCell ref="K262:L262"/>
    <mergeCell ref="M262:N262"/>
    <mergeCell ref="O262:P262"/>
    <mergeCell ref="A263:C263"/>
    <mergeCell ref="I263:J263"/>
    <mergeCell ref="K263:L263"/>
    <mergeCell ref="M263:N263"/>
    <mergeCell ref="O263:P263"/>
    <mergeCell ref="A260:C260"/>
    <mergeCell ref="I260:J260"/>
    <mergeCell ref="K260:L260"/>
    <mergeCell ref="M260:N260"/>
    <mergeCell ref="O260:P260"/>
    <mergeCell ref="A261:C261"/>
    <mergeCell ref="I261:J261"/>
    <mergeCell ref="K261:L261"/>
    <mergeCell ref="M261:N261"/>
    <mergeCell ref="O261:P261"/>
    <mergeCell ref="A270:C270"/>
    <mergeCell ref="D270:F270"/>
    <mergeCell ref="G270:I270"/>
    <mergeCell ref="J270:L270"/>
    <mergeCell ref="M270:N270"/>
    <mergeCell ref="O270:P270"/>
    <mergeCell ref="A268:I268"/>
    <mergeCell ref="J268:P268"/>
    <mergeCell ref="A269:C269"/>
    <mergeCell ref="D269:F269"/>
    <mergeCell ref="G269:I269"/>
    <mergeCell ref="J269:L269"/>
    <mergeCell ref="M269:N269"/>
    <mergeCell ref="O269:P269"/>
    <mergeCell ref="A264:C264"/>
    <mergeCell ref="I264:J264"/>
    <mergeCell ref="K264:L264"/>
    <mergeCell ref="M264:N264"/>
    <mergeCell ref="O264:P264"/>
    <mergeCell ref="A265:C265"/>
    <mergeCell ref="I265:J265"/>
    <mergeCell ref="K265:L265"/>
    <mergeCell ref="M265:N265"/>
    <mergeCell ref="O265:P265"/>
    <mergeCell ref="B278:G278"/>
    <mergeCell ref="H278:I278"/>
    <mergeCell ref="J278:L278"/>
    <mergeCell ref="M278:N278"/>
    <mergeCell ref="O278:P278"/>
    <mergeCell ref="A280:P280"/>
    <mergeCell ref="M274:N274"/>
    <mergeCell ref="O274:P274"/>
    <mergeCell ref="A275:B275"/>
    <mergeCell ref="C275:D275"/>
    <mergeCell ref="E275:F275"/>
    <mergeCell ref="G275:H275"/>
    <mergeCell ref="I275:J275"/>
    <mergeCell ref="K275:L275"/>
    <mergeCell ref="M275:N275"/>
    <mergeCell ref="O275:P275"/>
    <mergeCell ref="A273:D273"/>
    <mergeCell ref="E273:H273"/>
    <mergeCell ref="I273:L273"/>
    <mergeCell ref="M273:P273"/>
    <mergeCell ref="A274:B274"/>
    <mergeCell ref="C274:D274"/>
    <mergeCell ref="E274:F274"/>
    <mergeCell ref="G274:H274"/>
    <mergeCell ref="I274:J274"/>
    <mergeCell ref="K274:L274"/>
    <mergeCell ref="M289:O289"/>
    <mergeCell ref="K290:L290"/>
    <mergeCell ref="A291:B291"/>
    <mergeCell ref="C291:D291"/>
    <mergeCell ref="G291:H291"/>
    <mergeCell ref="K291:L291"/>
    <mergeCell ref="K283:M283"/>
    <mergeCell ref="N283:P283"/>
    <mergeCell ref="A287:P287"/>
    <mergeCell ref="A288:B290"/>
    <mergeCell ref="C288:D290"/>
    <mergeCell ref="E288:H288"/>
    <mergeCell ref="I288:O288"/>
    <mergeCell ref="P288:P290"/>
    <mergeCell ref="E289:E290"/>
    <mergeCell ref="F289:F290"/>
    <mergeCell ref="A283:A284"/>
    <mergeCell ref="B283:D283"/>
    <mergeCell ref="E283:E284"/>
    <mergeCell ref="F283:F284"/>
    <mergeCell ref="G283:G284"/>
    <mergeCell ref="H283:J283"/>
    <mergeCell ref="A294:B294"/>
    <mergeCell ref="C294:D294"/>
    <mergeCell ref="G294:H294"/>
    <mergeCell ref="K294:L294"/>
    <mergeCell ref="A295:B295"/>
    <mergeCell ref="C295:D295"/>
    <mergeCell ref="G295:H295"/>
    <mergeCell ref="K295:L295"/>
    <mergeCell ref="A292:B292"/>
    <mergeCell ref="C292:D292"/>
    <mergeCell ref="G292:H292"/>
    <mergeCell ref="K292:L292"/>
    <mergeCell ref="A293:B293"/>
    <mergeCell ref="C293:D293"/>
    <mergeCell ref="G293:H293"/>
    <mergeCell ref="K293:L293"/>
    <mergeCell ref="G289:H290"/>
    <mergeCell ref="I289:L289"/>
    <mergeCell ref="A300:C300"/>
    <mergeCell ref="I300:J300"/>
    <mergeCell ref="K300:L300"/>
    <mergeCell ref="M300:N300"/>
    <mergeCell ref="O300:P300"/>
    <mergeCell ref="A301:C301"/>
    <mergeCell ref="I301:J301"/>
    <mergeCell ref="K301:L301"/>
    <mergeCell ref="M301:N301"/>
    <mergeCell ref="O301:P301"/>
    <mergeCell ref="A298:C299"/>
    <mergeCell ref="D298:J298"/>
    <mergeCell ref="K298:P298"/>
    <mergeCell ref="I299:J299"/>
    <mergeCell ref="K299:L299"/>
    <mergeCell ref="M299:N299"/>
    <mergeCell ref="O299:P299"/>
    <mergeCell ref="A304:C304"/>
    <mergeCell ref="I304:J304"/>
    <mergeCell ref="K304:L304"/>
    <mergeCell ref="M304:N304"/>
    <mergeCell ref="O304:P304"/>
    <mergeCell ref="A305:C305"/>
    <mergeCell ref="I305:J305"/>
    <mergeCell ref="K305:L305"/>
    <mergeCell ref="M305:N305"/>
    <mergeCell ref="O305:P305"/>
    <mergeCell ref="A302:C302"/>
    <mergeCell ref="I302:J302"/>
    <mergeCell ref="K302:L302"/>
    <mergeCell ref="M302:N302"/>
    <mergeCell ref="O302:P302"/>
    <mergeCell ref="A303:C303"/>
    <mergeCell ref="I303:J303"/>
    <mergeCell ref="K303:L303"/>
    <mergeCell ref="M303:N303"/>
    <mergeCell ref="O303:P303"/>
    <mergeCell ref="A308:C308"/>
    <mergeCell ref="I308:J308"/>
    <mergeCell ref="K308:L308"/>
    <mergeCell ref="M308:N308"/>
    <mergeCell ref="O308:P308"/>
    <mergeCell ref="A309:C309"/>
    <mergeCell ref="I309:J309"/>
    <mergeCell ref="K309:L309"/>
    <mergeCell ref="M309:N309"/>
    <mergeCell ref="O309:P309"/>
    <mergeCell ref="A306:C306"/>
    <mergeCell ref="I306:J306"/>
    <mergeCell ref="K306:L306"/>
    <mergeCell ref="M306:N306"/>
    <mergeCell ref="O306:P306"/>
    <mergeCell ref="A307:C307"/>
    <mergeCell ref="I307:J307"/>
    <mergeCell ref="K307:L307"/>
    <mergeCell ref="M307:N307"/>
    <mergeCell ref="O307:P307"/>
    <mergeCell ref="A316:C316"/>
    <mergeCell ref="D316:F316"/>
    <mergeCell ref="G316:I316"/>
    <mergeCell ref="J316:L316"/>
    <mergeCell ref="M316:N316"/>
    <mergeCell ref="O316:P316"/>
    <mergeCell ref="A314:I314"/>
    <mergeCell ref="J314:P314"/>
    <mergeCell ref="A315:C315"/>
    <mergeCell ref="D315:F315"/>
    <mergeCell ref="G315:I315"/>
    <mergeCell ref="J315:L315"/>
    <mergeCell ref="M315:N315"/>
    <mergeCell ref="O315:P315"/>
    <mergeCell ref="A310:C310"/>
    <mergeCell ref="I310:J310"/>
    <mergeCell ref="K310:L310"/>
    <mergeCell ref="M310:N310"/>
    <mergeCell ref="O310:P310"/>
    <mergeCell ref="A311:C311"/>
    <mergeCell ref="I311:J311"/>
    <mergeCell ref="K311:L311"/>
    <mergeCell ref="M311:N311"/>
    <mergeCell ref="O311:P311"/>
    <mergeCell ref="B324:G324"/>
    <mergeCell ref="H324:I324"/>
    <mergeCell ref="J324:L324"/>
    <mergeCell ref="M324:N324"/>
    <mergeCell ref="O324:P324"/>
    <mergeCell ref="M320:N320"/>
    <mergeCell ref="O320:P320"/>
    <mergeCell ref="A321:B321"/>
    <mergeCell ref="C321:D321"/>
    <mergeCell ref="E321:F321"/>
    <mergeCell ref="G321:H321"/>
    <mergeCell ref="I321:J321"/>
    <mergeCell ref="K321:L321"/>
    <mergeCell ref="M321:N321"/>
    <mergeCell ref="O321:P321"/>
    <mergeCell ref="A319:D319"/>
    <mergeCell ref="E319:H319"/>
    <mergeCell ref="I319:L319"/>
    <mergeCell ref="M319:P319"/>
    <mergeCell ref="A320:B320"/>
    <mergeCell ref="C320:D320"/>
    <mergeCell ref="E320:F320"/>
    <mergeCell ref="G320:H320"/>
    <mergeCell ref="I320:J320"/>
    <mergeCell ref="K320:L320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2025-02-27T02:25:39Z</dcterms:created>
  <dcterms:modified xsi:type="dcterms:W3CDTF">2025-02-27T04:42:29Z</dcterms:modified>
</cp:coreProperties>
</file>