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4분기 가동율(최종)\"/>
    </mc:Choice>
  </mc:AlternateContent>
  <xr:revisionPtr revIDLastSave="0" documentId="13_ncr:1_{5F8517F3-8C2F-4DA7-AB96-AD1EB7099934}" xr6:coauthVersionLast="47" xr6:coauthVersionMax="47" xr10:uidLastSave="{00000000-0000-0000-0000-000000000000}"/>
  <bookViews>
    <workbookView xWindow="-120" yWindow="-120" windowWidth="29040" windowHeight="15840" xr2:uid="{DF7B94D1-61F8-4D54-ADF7-C9CAABC4E1EA}"/>
  </bookViews>
  <sheets>
    <sheet name="입주현황보고" sheetId="1" r:id="rId1"/>
  </sheets>
  <externalReferences>
    <externalReference r:id="rId2"/>
  </externalReferences>
  <definedNames>
    <definedName name="_xlnm.Print_Area" localSheetId="0">입주현황보고!$A$1:$P$262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254" i="1" l="1"/>
  <c r="G254" i="1"/>
  <c r="O248" i="1"/>
  <c r="M248" i="1"/>
  <c r="K248" i="1" s="1"/>
  <c r="I248" i="1"/>
  <c r="H248" i="1"/>
  <c r="G248" i="1"/>
  <c r="F248" i="1"/>
  <c r="E248" i="1"/>
  <c r="D248" i="1" s="1"/>
  <c r="O247" i="1"/>
  <c r="M247" i="1"/>
  <c r="I247" i="1"/>
  <c r="I27" i="1" s="1"/>
  <c r="H247" i="1"/>
  <c r="G247" i="1"/>
  <c r="G27" i="1" s="1"/>
  <c r="F247" i="1"/>
  <c r="E247" i="1"/>
  <c r="D247" i="1" s="1"/>
  <c r="O246" i="1"/>
  <c r="M246" i="1"/>
  <c r="K246" i="1" s="1"/>
  <c r="I246" i="1"/>
  <c r="H246" i="1"/>
  <c r="G246" i="1"/>
  <c r="F246" i="1"/>
  <c r="E246" i="1"/>
  <c r="D246" i="1" s="1"/>
  <c r="O245" i="1"/>
  <c r="M245" i="1"/>
  <c r="I245" i="1"/>
  <c r="I249" i="1" s="1"/>
  <c r="H245" i="1"/>
  <c r="G245" i="1"/>
  <c r="G249" i="1" s="1"/>
  <c r="F245" i="1"/>
  <c r="E245" i="1"/>
  <c r="D245" i="1" s="1"/>
  <c r="O244" i="1"/>
  <c r="M244" i="1"/>
  <c r="K244" i="1" s="1"/>
  <c r="I244" i="1"/>
  <c r="H244" i="1"/>
  <c r="H249" i="1" s="1"/>
  <c r="G244" i="1"/>
  <c r="F244" i="1"/>
  <c r="F249" i="1" s="1"/>
  <c r="E244" i="1"/>
  <c r="D244" i="1" s="1"/>
  <c r="G239" i="1"/>
  <c r="K238" i="1"/>
  <c r="G238" i="1"/>
  <c r="K237" i="1"/>
  <c r="G237" i="1"/>
  <c r="K236" i="1"/>
  <c r="G236" i="1"/>
  <c r="G235" i="1" s="1"/>
  <c r="J235" i="1"/>
  <c r="I235" i="1"/>
  <c r="K235" i="1" s="1"/>
  <c r="B229" i="1" s="1"/>
  <c r="D229" i="1" s="1"/>
  <c r="E235" i="1"/>
  <c r="C235" i="1"/>
  <c r="P229" i="1"/>
  <c r="O229" i="1"/>
  <c r="M229" i="1"/>
  <c r="L229" i="1"/>
  <c r="A229" i="1"/>
  <c r="N228" i="1"/>
  <c r="K228" i="1"/>
  <c r="H228" i="1"/>
  <c r="O214" i="1"/>
  <c r="G214" i="1"/>
  <c r="O208" i="1"/>
  <c r="M208" i="1"/>
  <c r="K208" i="1"/>
  <c r="I208" i="1"/>
  <c r="H208" i="1"/>
  <c r="G208" i="1"/>
  <c r="F208" i="1"/>
  <c r="E208" i="1"/>
  <c r="D208" i="1"/>
  <c r="O207" i="1"/>
  <c r="M207" i="1"/>
  <c r="K207" i="1" s="1"/>
  <c r="I207" i="1"/>
  <c r="H207" i="1"/>
  <c r="H31" i="1" s="1"/>
  <c r="G207" i="1"/>
  <c r="F207" i="1"/>
  <c r="E207" i="1"/>
  <c r="O206" i="1"/>
  <c r="M206" i="1"/>
  <c r="K206" i="1"/>
  <c r="I206" i="1"/>
  <c r="H206" i="1"/>
  <c r="G206" i="1"/>
  <c r="F206" i="1"/>
  <c r="F30" i="1" s="1"/>
  <c r="E206" i="1"/>
  <c r="D206" i="1"/>
  <c r="O205" i="1"/>
  <c r="M205" i="1"/>
  <c r="K205" i="1" s="1"/>
  <c r="I205" i="1"/>
  <c r="H205" i="1"/>
  <c r="H29" i="1" s="1"/>
  <c r="G205" i="1"/>
  <c r="F205" i="1"/>
  <c r="F29" i="1" s="1"/>
  <c r="E205" i="1"/>
  <c r="O204" i="1"/>
  <c r="M204" i="1"/>
  <c r="K204" i="1"/>
  <c r="I204" i="1"/>
  <c r="H204" i="1"/>
  <c r="G204" i="1"/>
  <c r="F204" i="1"/>
  <c r="E204" i="1"/>
  <c r="D204" i="1"/>
  <c r="O203" i="1"/>
  <c r="M203" i="1"/>
  <c r="K203" i="1" s="1"/>
  <c r="I203" i="1"/>
  <c r="H203" i="1"/>
  <c r="G203" i="1"/>
  <c r="F203" i="1"/>
  <c r="F28" i="1" s="1"/>
  <c r="E203" i="1"/>
  <c r="O202" i="1"/>
  <c r="O209" i="1" s="1"/>
  <c r="M202" i="1"/>
  <c r="K202" i="1"/>
  <c r="I202" i="1"/>
  <c r="H202" i="1"/>
  <c r="H209" i="1" s="1"/>
  <c r="G202" i="1"/>
  <c r="F202" i="1"/>
  <c r="F209" i="1" s="1"/>
  <c r="E202" i="1"/>
  <c r="D202" i="1"/>
  <c r="K195" i="1"/>
  <c r="K194" i="1"/>
  <c r="I193" i="1"/>
  <c r="K193" i="1" s="1"/>
  <c r="B187" i="1" s="1"/>
  <c r="D187" i="1" s="1"/>
  <c r="O187" i="1"/>
  <c r="P187" i="1" s="1"/>
  <c r="L187" i="1"/>
  <c r="M187" i="1" s="1"/>
  <c r="A187" i="1"/>
  <c r="N186" i="1"/>
  <c r="K186" i="1"/>
  <c r="H186" i="1"/>
  <c r="O172" i="1"/>
  <c r="O37" i="1" s="1"/>
  <c r="G172" i="1"/>
  <c r="O166" i="1"/>
  <c r="M166" i="1"/>
  <c r="I166" i="1"/>
  <c r="H166" i="1"/>
  <c r="G166" i="1"/>
  <c r="F166" i="1"/>
  <c r="E166" i="1"/>
  <c r="D166" i="1" s="1"/>
  <c r="O165" i="1"/>
  <c r="M165" i="1"/>
  <c r="K165" i="1" s="1"/>
  <c r="I165" i="1"/>
  <c r="H165" i="1"/>
  <c r="G165" i="1"/>
  <c r="F165" i="1"/>
  <c r="E165" i="1"/>
  <c r="D165" i="1" s="1"/>
  <c r="O164" i="1"/>
  <c r="M164" i="1"/>
  <c r="I164" i="1"/>
  <c r="H164" i="1"/>
  <c r="G164" i="1"/>
  <c r="F164" i="1"/>
  <c r="E164" i="1"/>
  <c r="D164" i="1" s="1"/>
  <c r="O163" i="1"/>
  <c r="M163" i="1"/>
  <c r="K163" i="1" s="1"/>
  <c r="I163" i="1"/>
  <c r="H163" i="1"/>
  <c r="G163" i="1"/>
  <c r="F163" i="1"/>
  <c r="E163" i="1"/>
  <c r="D163" i="1" s="1"/>
  <c r="O162" i="1"/>
  <c r="M162" i="1"/>
  <c r="I162" i="1"/>
  <c r="H162" i="1"/>
  <c r="G162" i="1"/>
  <c r="F162" i="1"/>
  <c r="E162" i="1"/>
  <c r="D162" i="1" s="1"/>
  <c r="O161" i="1"/>
  <c r="M161" i="1"/>
  <c r="K161" i="1" s="1"/>
  <c r="I161" i="1"/>
  <c r="H161" i="1"/>
  <c r="G161" i="1"/>
  <c r="F161" i="1"/>
  <c r="E161" i="1"/>
  <c r="D161" i="1" s="1"/>
  <c r="O160" i="1"/>
  <c r="M160" i="1"/>
  <c r="I160" i="1"/>
  <c r="H160" i="1"/>
  <c r="G160" i="1"/>
  <c r="F160" i="1"/>
  <c r="E160" i="1"/>
  <c r="D160" i="1" s="1"/>
  <c r="O159" i="1"/>
  <c r="M159" i="1"/>
  <c r="K159" i="1" s="1"/>
  <c r="I159" i="1"/>
  <c r="H159" i="1"/>
  <c r="G159" i="1"/>
  <c r="F159" i="1"/>
  <c r="E159" i="1"/>
  <c r="D159" i="1" s="1"/>
  <c r="O158" i="1"/>
  <c r="M158" i="1"/>
  <c r="I158" i="1"/>
  <c r="H158" i="1"/>
  <c r="G158" i="1"/>
  <c r="F158" i="1"/>
  <c r="E158" i="1"/>
  <c r="D158" i="1" s="1"/>
  <c r="O157" i="1"/>
  <c r="M157" i="1"/>
  <c r="K157" i="1" s="1"/>
  <c r="I157" i="1"/>
  <c r="I167" i="1" s="1"/>
  <c r="H157" i="1"/>
  <c r="H167" i="1" s="1"/>
  <c r="G157" i="1"/>
  <c r="G167" i="1" s="1"/>
  <c r="F157" i="1"/>
  <c r="F167" i="1" s="1"/>
  <c r="E157" i="1"/>
  <c r="K150" i="1"/>
  <c r="K149" i="1"/>
  <c r="E149" i="1"/>
  <c r="I148" i="1"/>
  <c r="K148" i="1" s="1"/>
  <c r="B142" i="1" s="1"/>
  <c r="D142" i="1" s="1"/>
  <c r="C148" i="1"/>
  <c r="O142" i="1"/>
  <c r="P142" i="1" s="1"/>
  <c r="L142" i="1"/>
  <c r="M142" i="1" s="1"/>
  <c r="N141" i="1"/>
  <c r="K141" i="1"/>
  <c r="H141" i="1"/>
  <c r="O127" i="1"/>
  <c r="G127" i="1"/>
  <c r="O122" i="1"/>
  <c r="M122" i="1"/>
  <c r="K122" i="1" s="1"/>
  <c r="I97" i="1" s="1"/>
  <c r="I122" i="1"/>
  <c r="G122" i="1"/>
  <c r="O121" i="1"/>
  <c r="M121" i="1"/>
  <c r="K121" i="1" s="1"/>
  <c r="I121" i="1"/>
  <c r="H121" i="1"/>
  <c r="G121" i="1"/>
  <c r="F121" i="1"/>
  <c r="E121" i="1"/>
  <c r="D121" i="1" s="1"/>
  <c r="O120" i="1"/>
  <c r="M120" i="1"/>
  <c r="I120" i="1"/>
  <c r="H120" i="1"/>
  <c r="G120" i="1"/>
  <c r="F120" i="1"/>
  <c r="E120" i="1"/>
  <c r="D120" i="1" s="1"/>
  <c r="O119" i="1"/>
  <c r="M119" i="1"/>
  <c r="K119" i="1" s="1"/>
  <c r="I119" i="1"/>
  <c r="H119" i="1"/>
  <c r="G119" i="1"/>
  <c r="F119" i="1"/>
  <c r="E119" i="1"/>
  <c r="D119" i="1" s="1"/>
  <c r="O118" i="1"/>
  <c r="M118" i="1"/>
  <c r="I118" i="1"/>
  <c r="H118" i="1"/>
  <c r="G118" i="1"/>
  <c r="F118" i="1"/>
  <c r="E118" i="1"/>
  <c r="D118" i="1" s="1"/>
  <c r="O117" i="1"/>
  <c r="M117" i="1"/>
  <c r="K117" i="1" s="1"/>
  <c r="I117" i="1"/>
  <c r="H117" i="1"/>
  <c r="G117" i="1"/>
  <c r="F117" i="1"/>
  <c r="E117" i="1"/>
  <c r="D117" i="1" s="1"/>
  <c r="O116" i="1"/>
  <c r="M116" i="1"/>
  <c r="I116" i="1"/>
  <c r="H116" i="1"/>
  <c r="G116" i="1"/>
  <c r="F116" i="1"/>
  <c r="E116" i="1"/>
  <c r="D116" i="1" s="1"/>
  <c r="O115" i="1"/>
  <c r="M115" i="1"/>
  <c r="K115" i="1" s="1"/>
  <c r="I115" i="1"/>
  <c r="H115" i="1"/>
  <c r="G115" i="1"/>
  <c r="F115" i="1"/>
  <c r="E115" i="1"/>
  <c r="D115" i="1" s="1"/>
  <c r="O114" i="1"/>
  <c r="M114" i="1"/>
  <c r="I114" i="1"/>
  <c r="H114" i="1"/>
  <c r="G114" i="1"/>
  <c r="F114" i="1"/>
  <c r="E114" i="1"/>
  <c r="D114" i="1" s="1"/>
  <c r="O113" i="1"/>
  <c r="M113" i="1"/>
  <c r="K113" i="1" s="1"/>
  <c r="I113" i="1"/>
  <c r="H113" i="1"/>
  <c r="G113" i="1"/>
  <c r="F113" i="1"/>
  <c r="E113" i="1"/>
  <c r="D113" i="1" s="1"/>
  <c r="O112" i="1"/>
  <c r="M112" i="1"/>
  <c r="I112" i="1"/>
  <c r="H112" i="1"/>
  <c r="H122" i="1" s="1"/>
  <c r="G112" i="1"/>
  <c r="F112" i="1"/>
  <c r="F122" i="1" s="1"/>
  <c r="E112" i="1"/>
  <c r="D112" i="1" s="1"/>
  <c r="G106" i="1"/>
  <c r="E106" i="1"/>
  <c r="G105" i="1"/>
  <c r="I105" i="1" s="1"/>
  <c r="K105" i="1" s="1"/>
  <c r="E105" i="1"/>
  <c r="K104" i="1"/>
  <c r="G104" i="1"/>
  <c r="E104" i="1"/>
  <c r="E103" i="1"/>
  <c r="G103" i="1" s="1"/>
  <c r="C103" i="1"/>
  <c r="P97" i="1"/>
  <c r="O97" i="1"/>
  <c r="M97" i="1"/>
  <c r="L97" i="1"/>
  <c r="J97" i="1"/>
  <c r="A97" i="1"/>
  <c r="N96" i="1"/>
  <c r="K96" i="1"/>
  <c r="H96" i="1"/>
  <c r="O82" i="1"/>
  <c r="G82" i="1"/>
  <c r="O77" i="1"/>
  <c r="M77" i="1"/>
  <c r="K77" i="1" s="1"/>
  <c r="I52" i="1" s="1"/>
  <c r="O76" i="1"/>
  <c r="M76" i="1"/>
  <c r="I76" i="1"/>
  <c r="H76" i="1"/>
  <c r="G76" i="1"/>
  <c r="F76" i="1"/>
  <c r="E76" i="1"/>
  <c r="D76" i="1" s="1"/>
  <c r="O75" i="1"/>
  <c r="O30" i="1" s="1"/>
  <c r="M75" i="1"/>
  <c r="I75" i="1"/>
  <c r="I30" i="1" s="1"/>
  <c r="H75" i="1"/>
  <c r="G75" i="1"/>
  <c r="G30" i="1" s="1"/>
  <c r="F75" i="1"/>
  <c r="E75" i="1"/>
  <c r="D75" i="1" s="1"/>
  <c r="O74" i="1"/>
  <c r="M74" i="1"/>
  <c r="I74" i="1"/>
  <c r="H74" i="1"/>
  <c r="G74" i="1"/>
  <c r="F74" i="1"/>
  <c r="E74" i="1"/>
  <c r="D74" i="1" s="1"/>
  <c r="O73" i="1"/>
  <c r="O28" i="1" s="1"/>
  <c r="M73" i="1"/>
  <c r="I73" i="1"/>
  <c r="I28" i="1" s="1"/>
  <c r="H73" i="1"/>
  <c r="G73" i="1"/>
  <c r="G28" i="1" s="1"/>
  <c r="F73" i="1"/>
  <c r="E73" i="1"/>
  <c r="D73" i="1" s="1"/>
  <c r="O72" i="1"/>
  <c r="M72" i="1"/>
  <c r="I72" i="1"/>
  <c r="H72" i="1"/>
  <c r="G72" i="1"/>
  <c r="F72" i="1"/>
  <c r="E72" i="1"/>
  <c r="D72" i="1" s="1"/>
  <c r="O71" i="1"/>
  <c r="O26" i="1" s="1"/>
  <c r="M71" i="1"/>
  <c r="I71" i="1"/>
  <c r="I26" i="1" s="1"/>
  <c r="H71" i="1"/>
  <c r="G71" i="1"/>
  <c r="G26" i="1" s="1"/>
  <c r="F71" i="1"/>
  <c r="E71" i="1"/>
  <c r="D71" i="1" s="1"/>
  <c r="O70" i="1"/>
  <c r="M70" i="1"/>
  <c r="K70" i="1" s="1"/>
  <c r="I70" i="1"/>
  <c r="H70" i="1"/>
  <c r="G70" i="1"/>
  <c r="F70" i="1"/>
  <c r="E70" i="1"/>
  <c r="D70" i="1" s="1"/>
  <c r="O69" i="1"/>
  <c r="O24" i="1" s="1"/>
  <c r="M69" i="1"/>
  <c r="I69" i="1"/>
  <c r="I24" i="1" s="1"/>
  <c r="H69" i="1"/>
  <c r="G69" i="1"/>
  <c r="G24" i="1" s="1"/>
  <c r="F69" i="1"/>
  <c r="E69" i="1"/>
  <c r="D69" i="1" s="1"/>
  <c r="O68" i="1"/>
  <c r="M68" i="1"/>
  <c r="K68" i="1" s="1"/>
  <c r="I68" i="1"/>
  <c r="H68" i="1"/>
  <c r="G68" i="1"/>
  <c r="F68" i="1"/>
  <c r="E68" i="1"/>
  <c r="D68" i="1" s="1"/>
  <c r="O67" i="1"/>
  <c r="O22" i="1" s="1"/>
  <c r="O32" i="1" s="1"/>
  <c r="M67" i="1"/>
  <c r="I67" i="1"/>
  <c r="I22" i="1" s="1"/>
  <c r="H67" i="1"/>
  <c r="H77" i="1" s="1"/>
  <c r="G67" i="1"/>
  <c r="G77" i="1" s="1"/>
  <c r="F67" i="1"/>
  <c r="F77" i="1" s="1"/>
  <c r="E67" i="1"/>
  <c r="D67" i="1" s="1"/>
  <c r="E62" i="1"/>
  <c r="G62" i="1" s="1"/>
  <c r="E61" i="1"/>
  <c r="G61" i="1" s="1"/>
  <c r="K60" i="1"/>
  <c r="E60" i="1"/>
  <c r="G60" i="1" s="1"/>
  <c r="K59" i="1"/>
  <c r="G59" i="1"/>
  <c r="E59" i="1"/>
  <c r="K58" i="1"/>
  <c r="B52" i="1" s="1"/>
  <c r="D52" i="1" s="1"/>
  <c r="I58" i="1"/>
  <c r="G58" i="1"/>
  <c r="C58" i="1"/>
  <c r="P52" i="1"/>
  <c r="O52" i="1"/>
  <c r="M52" i="1"/>
  <c r="L52" i="1"/>
  <c r="J52" i="1"/>
  <c r="A52" i="1"/>
  <c r="N51" i="1"/>
  <c r="K51" i="1"/>
  <c r="H51" i="1"/>
  <c r="M37" i="1"/>
  <c r="J37" i="1"/>
  <c r="D37" i="1"/>
  <c r="L7" i="1" s="1"/>
  <c r="M7" i="1" s="1"/>
  <c r="A37" i="1"/>
  <c r="O31" i="1"/>
  <c r="I31" i="1"/>
  <c r="G31" i="1"/>
  <c r="F31" i="1"/>
  <c r="E31" i="1"/>
  <c r="M30" i="1"/>
  <c r="K30" i="1" s="1"/>
  <c r="H30" i="1"/>
  <c r="O29" i="1"/>
  <c r="I29" i="1"/>
  <c r="G29" i="1"/>
  <c r="E29" i="1"/>
  <c r="M28" i="1"/>
  <c r="K28" i="1" s="1"/>
  <c r="H28" i="1"/>
  <c r="O27" i="1"/>
  <c r="H27" i="1"/>
  <c r="F27" i="1"/>
  <c r="M26" i="1"/>
  <c r="K26" i="1" s="1"/>
  <c r="H26" i="1"/>
  <c r="F26" i="1"/>
  <c r="O25" i="1"/>
  <c r="I25" i="1"/>
  <c r="H25" i="1"/>
  <c r="G25" i="1"/>
  <c r="F25" i="1"/>
  <c r="E25" i="1"/>
  <c r="D25" i="1" s="1"/>
  <c r="M24" i="1"/>
  <c r="K24" i="1" s="1"/>
  <c r="H24" i="1"/>
  <c r="F24" i="1"/>
  <c r="O23" i="1"/>
  <c r="I23" i="1"/>
  <c r="H23" i="1"/>
  <c r="G23" i="1"/>
  <c r="F23" i="1"/>
  <c r="E23" i="1"/>
  <c r="D23" i="1" s="1"/>
  <c r="M22" i="1"/>
  <c r="H22" i="1"/>
  <c r="H32" i="1" s="1"/>
  <c r="F22" i="1"/>
  <c r="F32" i="1" s="1"/>
  <c r="E17" i="1"/>
  <c r="G17" i="1" s="1"/>
  <c r="C17" i="1"/>
  <c r="K16" i="1"/>
  <c r="I16" i="1"/>
  <c r="C16" i="1"/>
  <c r="E16" i="1" s="1"/>
  <c r="G16" i="1" s="1"/>
  <c r="I15" i="1"/>
  <c r="K15" i="1" s="1"/>
  <c r="E15" i="1"/>
  <c r="G15" i="1" s="1"/>
  <c r="C15" i="1"/>
  <c r="K14" i="1"/>
  <c r="I14" i="1"/>
  <c r="C14" i="1"/>
  <c r="E14" i="1" s="1"/>
  <c r="G14" i="1" s="1"/>
  <c r="C13" i="1"/>
  <c r="E13" i="1" s="1"/>
  <c r="G13" i="1" s="1"/>
  <c r="O7" i="1"/>
  <c r="P7" i="1" s="1"/>
  <c r="I32" i="1" l="1"/>
  <c r="K72" i="1"/>
  <c r="M27" i="1"/>
  <c r="K27" i="1" s="1"/>
  <c r="K74" i="1"/>
  <c r="M29" i="1"/>
  <c r="K29" i="1" s="1"/>
  <c r="K76" i="1"/>
  <c r="M31" i="1"/>
  <c r="K31" i="1" s="1"/>
  <c r="E167" i="1"/>
  <c r="F142" i="1" s="1"/>
  <c r="D157" i="1"/>
  <c r="K22" i="1"/>
  <c r="M23" i="1"/>
  <c r="K23" i="1" s="1"/>
  <c r="M25" i="1"/>
  <c r="K25" i="1" s="1"/>
  <c r="E27" i="1"/>
  <c r="D27" i="1" s="1"/>
  <c r="D29" i="1"/>
  <c r="D31" i="1"/>
  <c r="E148" i="1"/>
  <c r="A142" i="1"/>
  <c r="A7" i="1" s="1"/>
  <c r="K67" i="1"/>
  <c r="K69" i="1"/>
  <c r="K71" i="1"/>
  <c r="K73" i="1"/>
  <c r="K75" i="1"/>
  <c r="K112" i="1"/>
  <c r="K114" i="1"/>
  <c r="K116" i="1"/>
  <c r="K118" i="1"/>
  <c r="K120" i="1"/>
  <c r="D167" i="1"/>
  <c r="E142" i="1" s="1"/>
  <c r="G142" i="1" s="1"/>
  <c r="O167" i="1"/>
  <c r="K158" i="1"/>
  <c r="K160" i="1"/>
  <c r="K162" i="1"/>
  <c r="K164" i="1"/>
  <c r="K166" i="1"/>
  <c r="D203" i="1"/>
  <c r="G209" i="1"/>
  <c r="I209" i="1"/>
  <c r="D205" i="1"/>
  <c r="D207" i="1"/>
  <c r="G37" i="1"/>
  <c r="O249" i="1"/>
  <c r="K245" i="1"/>
  <c r="K247" i="1"/>
  <c r="E77" i="1"/>
  <c r="I77" i="1"/>
  <c r="K103" i="1"/>
  <c r="B97" i="1" s="1"/>
  <c r="D97" i="1" s="1"/>
  <c r="E122" i="1"/>
  <c r="E209" i="1"/>
  <c r="E249" i="1"/>
  <c r="F229" i="1" s="1"/>
  <c r="E22" i="1"/>
  <c r="G22" i="1"/>
  <c r="G32" i="1" s="1"/>
  <c r="E24" i="1"/>
  <c r="D24" i="1" s="1"/>
  <c r="E26" i="1"/>
  <c r="D26" i="1" s="1"/>
  <c r="E28" i="1"/>
  <c r="D28" i="1" s="1"/>
  <c r="E30" i="1"/>
  <c r="D30" i="1" s="1"/>
  <c r="I103" i="1"/>
  <c r="I13" i="1" s="1"/>
  <c r="M167" i="1"/>
  <c r="K167" i="1" s="1"/>
  <c r="I142" i="1" s="1"/>
  <c r="J142" i="1" s="1"/>
  <c r="M209" i="1"/>
  <c r="K209" i="1" s="1"/>
  <c r="I187" i="1" s="1"/>
  <c r="J187" i="1" s="1"/>
  <c r="D249" i="1"/>
  <c r="E229" i="1" s="1"/>
  <c r="M249" i="1"/>
  <c r="K249" i="1" s="1"/>
  <c r="I229" i="1" s="1"/>
  <c r="J229" i="1" s="1"/>
  <c r="K32" i="1" l="1"/>
  <c r="I7" i="1" s="1"/>
  <c r="J7" i="1" s="1"/>
  <c r="M32" i="1"/>
  <c r="G229" i="1"/>
  <c r="D122" i="1"/>
  <c r="E97" i="1" s="1"/>
  <c r="F97" i="1"/>
  <c r="K13" i="1"/>
  <c r="B7" i="1"/>
  <c r="D7" i="1" s="1"/>
  <c r="E32" i="1"/>
  <c r="F7" i="1" s="1"/>
  <c r="D22" i="1"/>
  <c r="D32" i="1" s="1"/>
  <c r="E7" i="1" s="1"/>
  <c r="D209" i="1"/>
  <c r="E187" i="1" s="1"/>
  <c r="F187" i="1"/>
  <c r="D77" i="1"/>
  <c r="E52" i="1" s="1"/>
  <c r="F52" i="1"/>
  <c r="G52" i="1" l="1"/>
  <c r="G187" i="1"/>
  <c r="G7" i="1"/>
  <c r="G97" i="1"/>
</calcChain>
</file>

<file path=xl/sharedStrings.xml><?xml version="1.0" encoding="utf-8"?>
<sst xmlns="http://schemas.openxmlformats.org/spreadsheetml/2006/main" count="571" uniqueCount="95">
  <si>
    <r>
      <t>성서산업단지 입주현황보고 총괄(202</t>
    </r>
    <r>
      <rPr>
        <b/>
        <sz val="26"/>
        <rFont val="돋움체"/>
        <family val="3"/>
        <charset val="129"/>
      </rPr>
      <t>1</t>
    </r>
    <r>
      <rPr>
        <b/>
        <sz val="26"/>
        <rFont val="조선일보명조"/>
        <family val="1"/>
        <charset val="129"/>
      </rPr>
      <t>.</t>
    </r>
    <r>
      <rPr>
        <b/>
        <sz val="26"/>
        <rFont val="돋움체"/>
        <family val="3"/>
        <charset val="129"/>
      </rPr>
      <t>4</t>
    </r>
    <r>
      <rPr>
        <b/>
        <sz val="26"/>
        <rFont val="조선일보명조"/>
        <family val="1"/>
        <charset val="129"/>
      </rPr>
      <t>/4분기)</t>
    </r>
    <phoneticPr fontId="6" type="noConversion"/>
  </si>
  <si>
    <t>1.총괄표</t>
    <phoneticPr fontId="6" type="noConversion"/>
  </si>
  <si>
    <t>총면적
(천㎡)</t>
    <phoneticPr fontId="6" type="noConversion"/>
  </si>
  <si>
    <t>분양대상면적(천(㎡)</t>
    <phoneticPr fontId="6" type="noConversion"/>
  </si>
  <si>
    <t>입주
(개)</t>
    <phoneticPr fontId="6" type="noConversion"/>
  </si>
  <si>
    <t>가동
(개)</t>
    <phoneticPr fontId="6" type="noConversion"/>
  </si>
  <si>
    <t>가동율
(%)</t>
    <phoneticPr fontId="6" type="noConversion"/>
  </si>
  <si>
    <t>고    용  (백 명)</t>
    <phoneticPr fontId="6" type="noConversion"/>
  </si>
  <si>
    <t>생  산 (십억원)</t>
    <phoneticPr fontId="6" type="noConversion"/>
  </si>
  <si>
    <t>수  출 (백만불)</t>
    <phoneticPr fontId="6" type="noConversion"/>
  </si>
  <si>
    <t xml:space="preserve">분양 </t>
    <phoneticPr fontId="6" type="noConversion"/>
  </si>
  <si>
    <t>미분양</t>
    <phoneticPr fontId="6" type="noConversion"/>
  </si>
  <si>
    <t>계</t>
    <phoneticPr fontId="6" type="noConversion"/>
  </si>
  <si>
    <r>
      <t>전년</t>
    </r>
    <r>
      <rPr>
        <sz val="10"/>
        <rFont val="맑은 고딕"/>
        <family val="3"/>
        <charset val="129"/>
      </rPr>
      <t>4</t>
    </r>
    <r>
      <rPr>
        <sz val="10"/>
        <rFont val="조선일보명조"/>
        <family val="1"/>
        <charset val="129"/>
      </rPr>
      <t>/4
실적</t>
    </r>
    <phoneticPr fontId="6" type="noConversion"/>
  </si>
  <si>
    <t>당분기
실   적</t>
    <phoneticPr fontId="6" type="noConversion"/>
  </si>
  <si>
    <t>전년
대비(%)</t>
    <phoneticPr fontId="6" type="noConversion"/>
  </si>
  <si>
    <t xml:space="preserve"> </t>
    <phoneticPr fontId="6" type="noConversion"/>
  </si>
  <si>
    <r>
      <t xml:space="preserve">2. 조성 및 분양   </t>
    </r>
    <r>
      <rPr>
        <sz val="16"/>
        <rFont val="조선일보명조"/>
        <family val="1"/>
        <charset val="129"/>
      </rPr>
      <t xml:space="preserve">                                                                     </t>
    </r>
    <r>
      <rPr>
        <sz val="14"/>
        <rFont val="조선일보명조"/>
        <family val="1"/>
        <charset val="129"/>
      </rPr>
      <t xml:space="preserve"> (단위 : 천㎡)</t>
    </r>
    <phoneticPr fontId="6" type="noConversion"/>
  </si>
  <si>
    <t>구        분</t>
    <phoneticPr fontId="6" type="noConversion"/>
  </si>
  <si>
    <t>총  면  적
(천㎡)</t>
    <phoneticPr fontId="6" type="noConversion"/>
  </si>
  <si>
    <t>조  성  대  상  면  적</t>
    <phoneticPr fontId="6" type="noConversion"/>
  </si>
  <si>
    <t>분    양    대    상    면    적</t>
    <phoneticPr fontId="6" type="noConversion"/>
  </si>
  <si>
    <t>평당
분양가
(원/평)</t>
    <phoneticPr fontId="6" type="noConversion"/>
  </si>
  <si>
    <t xml:space="preserve">조성 </t>
    <phoneticPr fontId="6" type="noConversion"/>
  </si>
  <si>
    <t>미조성</t>
    <phoneticPr fontId="6" type="noConversion"/>
  </si>
  <si>
    <t>분    양    면    적</t>
    <phoneticPr fontId="6" type="noConversion"/>
  </si>
  <si>
    <t>미 분 양 면 적</t>
    <phoneticPr fontId="6" type="noConversion"/>
  </si>
  <si>
    <t>조성</t>
    <phoneticPr fontId="6" type="noConversion"/>
  </si>
  <si>
    <t>산 업 용 지</t>
    <phoneticPr fontId="6" type="noConversion"/>
  </si>
  <si>
    <t>지 원 용 지</t>
    <phoneticPr fontId="6" type="noConversion"/>
  </si>
  <si>
    <t>공 공 용 지</t>
    <phoneticPr fontId="6" type="noConversion"/>
  </si>
  <si>
    <t>녹 지 구 역</t>
    <phoneticPr fontId="6" type="noConversion"/>
  </si>
  <si>
    <t>3. 입주 및 고용</t>
  </si>
  <si>
    <t>업      종      별</t>
    <phoneticPr fontId="6" type="noConversion"/>
  </si>
  <si>
    <t>입    주    기    업    체    수    ( 개 )</t>
    <phoneticPr fontId="6" type="noConversion"/>
  </si>
  <si>
    <t>고   용   인   원   ( 명 )</t>
    <phoneticPr fontId="6" type="noConversion"/>
  </si>
  <si>
    <t>가동</t>
    <phoneticPr fontId="6" type="noConversion"/>
  </si>
  <si>
    <t>휴.폐업</t>
    <phoneticPr fontId="6" type="noConversion"/>
  </si>
  <si>
    <t>전대</t>
    <phoneticPr fontId="6" type="noConversion"/>
  </si>
  <si>
    <t>건설중</t>
    <phoneticPr fontId="6" type="noConversion"/>
  </si>
  <si>
    <t>미착공
미입주</t>
    <phoneticPr fontId="6" type="noConversion"/>
  </si>
  <si>
    <t>남</t>
    <phoneticPr fontId="6" type="noConversion"/>
  </si>
  <si>
    <t>여</t>
    <phoneticPr fontId="6" type="noConversion"/>
  </si>
  <si>
    <t>음       식       료</t>
    <phoneticPr fontId="6" type="noConversion"/>
  </si>
  <si>
    <t>섬   유  .  의   복</t>
    <phoneticPr fontId="6" type="noConversion"/>
  </si>
  <si>
    <t>목   재  .  종   이</t>
    <phoneticPr fontId="6" type="noConversion"/>
  </si>
  <si>
    <t>석   유     화   학</t>
    <phoneticPr fontId="6" type="noConversion"/>
  </si>
  <si>
    <t>비       금       속</t>
    <phoneticPr fontId="6" type="noConversion"/>
  </si>
  <si>
    <t>철                 강</t>
    <phoneticPr fontId="6" type="noConversion"/>
  </si>
  <si>
    <t>기                 계</t>
    <phoneticPr fontId="6" type="noConversion"/>
  </si>
  <si>
    <t>전   기  .  전   자</t>
    <phoneticPr fontId="6" type="noConversion"/>
  </si>
  <si>
    <t>운   송    장    비</t>
    <phoneticPr fontId="6" type="noConversion"/>
  </si>
  <si>
    <t>기                 타</t>
    <phoneticPr fontId="6" type="noConversion"/>
  </si>
  <si>
    <t>4. 매출액</t>
    <phoneticPr fontId="6" type="noConversion"/>
  </si>
  <si>
    <t>(1)생          산     (  백   만   원  )</t>
    <phoneticPr fontId="6" type="noConversion"/>
  </si>
  <si>
    <t>(2)수            출      (  천      불  )</t>
    <phoneticPr fontId="6" type="noConversion"/>
  </si>
  <si>
    <t>(3)연간계획</t>
    <phoneticPr fontId="6" type="noConversion"/>
  </si>
  <si>
    <t>(4)당분기실적</t>
    <phoneticPr fontId="6" type="noConversion"/>
  </si>
  <si>
    <t>(5)누계실적</t>
    <phoneticPr fontId="6" type="noConversion"/>
  </si>
  <si>
    <t>(6)연간계획</t>
    <phoneticPr fontId="6" type="noConversion"/>
  </si>
  <si>
    <t>(7)당분기실적</t>
    <phoneticPr fontId="6" type="noConversion"/>
  </si>
  <si>
    <t>(8)누계실적</t>
    <phoneticPr fontId="6" type="noConversion"/>
  </si>
  <si>
    <t>5. 폐수종말처리시설 및 지원시설</t>
  </si>
  <si>
    <t>폐수종말처리시설</t>
    <phoneticPr fontId="6" type="noConversion"/>
  </si>
  <si>
    <t>근 로 자  A P T</t>
    <phoneticPr fontId="6" type="noConversion"/>
  </si>
  <si>
    <t>기   숙   사</t>
    <phoneticPr fontId="6" type="noConversion"/>
  </si>
  <si>
    <t>탁아소 및 유치원</t>
    <phoneticPr fontId="6" type="noConversion"/>
  </si>
  <si>
    <t>처리용량</t>
    <phoneticPr fontId="6" type="noConversion"/>
  </si>
  <si>
    <t>총사업비</t>
    <phoneticPr fontId="6" type="noConversion"/>
  </si>
  <si>
    <t>세 대 수</t>
    <phoneticPr fontId="6" type="noConversion"/>
  </si>
  <si>
    <t>수용인원(명)</t>
    <phoneticPr fontId="6" type="noConversion"/>
  </si>
  <si>
    <t>8만톤/일</t>
    <phoneticPr fontId="6" type="noConversion"/>
  </si>
  <si>
    <t>452억원</t>
    <phoneticPr fontId="6" type="noConversion"/>
  </si>
  <si>
    <t>6. 단지 관리기관(관리사무소, 협의회, 협회 등)</t>
  </si>
  <si>
    <t>주  소</t>
    <phoneticPr fontId="6" type="noConversion"/>
  </si>
  <si>
    <t>대구광역시 달서구 갈산동 123-4</t>
    <phoneticPr fontId="6" type="noConversion"/>
  </si>
  <si>
    <t>전화번호</t>
    <phoneticPr fontId="6" type="noConversion"/>
  </si>
  <si>
    <t>581 - 4744</t>
    <phoneticPr fontId="6" type="noConversion"/>
  </si>
  <si>
    <t>인    원</t>
    <phoneticPr fontId="6" type="noConversion"/>
  </si>
  <si>
    <t>성서산업단지 입주현황보고 1차단지</t>
    <phoneticPr fontId="6" type="noConversion"/>
  </si>
  <si>
    <t>생   산 (십억원)</t>
    <phoneticPr fontId="6" type="noConversion"/>
  </si>
  <si>
    <r>
      <t xml:space="preserve">2. 조성 및 분양 </t>
    </r>
    <r>
      <rPr>
        <sz val="16"/>
        <rFont val="조선일보명조"/>
        <family val="1"/>
        <charset val="129"/>
      </rPr>
      <t xml:space="preserve">                                                                        </t>
    </r>
    <r>
      <rPr>
        <sz val="14"/>
        <rFont val="조선일보명조"/>
        <family val="1"/>
        <charset val="129"/>
      </rPr>
      <t xml:space="preserve"> (단위 : 천㎡)</t>
    </r>
    <phoneticPr fontId="6" type="noConversion"/>
  </si>
  <si>
    <t>평  당
분양가
(원/평)</t>
    <phoneticPr fontId="6" type="noConversion"/>
  </si>
  <si>
    <t>성서산업단지 입주현황보고 2차단지</t>
    <phoneticPr fontId="6" type="noConversion"/>
  </si>
  <si>
    <r>
      <t xml:space="preserve">2. 조성 및 분양 </t>
    </r>
    <r>
      <rPr>
        <sz val="16"/>
        <rFont val="조선일보명조"/>
        <family val="1"/>
        <charset val="129"/>
      </rPr>
      <t xml:space="preserve">                                                                    </t>
    </r>
    <r>
      <rPr>
        <sz val="14"/>
        <rFont val="조선일보명조"/>
        <family val="1"/>
        <charset val="129"/>
      </rPr>
      <t xml:space="preserve"> (단위 : 천㎡)</t>
    </r>
    <phoneticPr fontId="6" type="noConversion"/>
  </si>
  <si>
    <t>성서산업단지 입주현황보고 3차단지</t>
    <phoneticPr fontId="6" type="noConversion"/>
  </si>
  <si>
    <t>평 당
분양가
(원/평)</t>
    <phoneticPr fontId="6" type="noConversion"/>
  </si>
  <si>
    <t>성서산업단지 입주현황보고 4차단지</t>
    <phoneticPr fontId="6" type="noConversion"/>
  </si>
  <si>
    <t>고    용  ( 명)</t>
    <phoneticPr fontId="6" type="noConversion"/>
  </si>
  <si>
    <r>
      <t xml:space="preserve">2. 조성 및 분양 </t>
    </r>
    <r>
      <rPr>
        <sz val="16"/>
        <rFont val="조선일보명조"/>
        <family val="1"/>
        <charset val="129"/>
      </rPr>
      <t xml:space="preserve">                                                                </t>
    </r>
    <r>
      <rPr>
        <sz val="14"/>
        <rFont val="조선일보명조"/>
        <family val="1"/>
        <charset val="129"/>
      </rPr>
      <t xml:space="preserve"> (단위 : 천㎡)</t>
    </r>
    <phoneticPr fontId="6" type="noConversion"/>
  </si>
  <si>
    <t>섬                 유</t>
    <phoneticPr fontId="6" type="noConversion"/>
  </si>
  <si>
    <t>석    유   화    학</t>
    <phoneticPr fontId="6" type="noConversion"/>
  </si>
  <si>
    <t>성서산업단지 입주현황보고 5차단지</t>
    <phoneticPr fontId="6" type="noConversion"/>
  </si>
  <si>
    <r>
      <rPr>
        <sz val="11"/>
        <rFont val="맑은 고딕"/>
        <family val="3"/>
        <charset val="129"/>
      </rPr>
      <t>철</t>
    </r>
    <r>
      <rPr>
        <sz val="11"/>
        <rFont val="조선일보명조"/>
        <family val="1"/>
        <charset val="129"/>
      </rPr>
      <t xml:space="preserve">                 </t>
    </r>
    <r>
      <rPr>
        <sz val="11"/>
        <rFont val="맑은 고딕"/>
        <family val="3"/>
        <charset val="129"/>
      </rPr>
      <t>강</t>
    </r>
    <phoneticPr fontId="6" type="noConversion"/>
  </si>
  <si>
    <t>`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</si>
</sst>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2" formatCode="_-&quot;₩&quot;* #,##0_-;\-&quot;₩&quot;* #,##0_-;_-&quot;₩&quot;* &quot;-&quot;_-;_-@_-"/>
    <numFmt numFmtId="176" formatCode="#,##0_);[Red]\(#,##0\)"/>
    <numFmt numFmtId="177" formatCode="#,##0_ "/>
  </numFmts>
  <fonts count="1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조선일보명조"/>
      <family val="1"/>
      <charset val="129"/>
    </font>
    <font>
      <sz val="8"/>
      <name val="맑은 고딕"/>
      <family val="2"/>
      <charset val="129"/>
      <scheme val="minor"/>
    </font>
    <font>
      <b/>
      <sz val="26"/>
      <name val="조선일보명조"/>
      <family val="1"/>
      <charset val="129"/>
    </font>
    <font>
      <b/>
      <sz val="26"/>
      <name val="돋움체"/>
      <family val="3"/>
      <charset val="129"/>
    </font>
    <font>
      <sz val="8"/>
      <name val="돋움"/>
      <family val="3"/>
      <charset val="129"/>
    </font>
    <font>
      <b/>
      <sz val="16"/>
      <name val="조선일보명조"/>
      <family val="1"/>
      <charset val="129"/>
    </font>
    <font>
      <sz val="10"/>
      <name val="조선일보명조"/>
      <family val="1"/>
      <charset val="129"/>
    </font>
    <font>
      <sz val="10"/>
      <name val="맑은 고딕"/>
      <family val="3"/>
      <charset val="129"/>
    </font>
    <font>
      <sz val="11"/>
      <color indexed="10"/>
      <name val="조선일보명조"/>
      <family val="1"/>
      <charset val="129"/>
    </font>
    <font>
      <sz val="9"/>
      <name val="조선일보명조"/>
      <family val="1"/>
      <charset val="129"/>
    </font>
    <font>
      <sz val="9.5"/>
      <name val="조선일보명조"/>
      <family val="1"/>
      <charset val="129"/>
    </font>
    <font>
      <sz val="16"/>
      <name val="조선일보명조"/>
      <family val="1"/>
      <charset val="129"/>
    </font>
    <font>
      <sz val="14"/>
      <name val="조선일보명조"/>
      <family val="1"/>
      <charset val="129"/>
    </font>
    <font>
      <sz val="12"/>
      <name val="조선일보명조"/>
      <family val="1"/>
      <charset val="129"/>
    </font>
    <font>
      <sz val="2"/>
      <name val="조선일보명조"/>
      <family val="1"/>
      <charset val="129"/>
    </font>
    <font>
      <sz val="8"/>
      <name val="조선일보명조"/>
      <family val="1"/>
      <charset val="129"/>
    </font>
    <font>
      <sz val="1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rgb="FFFFFF00"/>
        <bgColor indexed="64"/>
      </patternFill>
    </fill>
  </fills>
  <borders count="8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double">
        <color indexed="64"/>
      </right>
      <top style="medium">
        <color indexed="64"/>
      </top>
      <bottom/>
      <diagonal/>
    </border>
    <border>
      <left style="double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2" fontId="1" fillId="0" borderId="0" applyFont="0" applyFill="0" applyBorder="0" applyAlignment="0" applyProtection="0">
      <alignment vertical="center"/>
    </xf>
  </cellStyleXfs>
  <cellXfs count="184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/>
    <xf numFmtId="0" fontId="4" fillId="0" borderId="0" xfId="0" applyFont="1" applyAlignment="1">
      <alignment horizontal="center" vertical="center"/>
    </xf>
    <xf numFmtId="0" fontId="7" fillId="0" borderId="0" xfId="0" applyFo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176" fontId="11" fillId="0" borderId="7" xfId="0" applyNumberFormat="1" applyFont="1" applyBorder="1">
      <alignment vertical="center"/>
    </xf>
    <xf numFmtId="176" fontId="11" fillId="0" borderId="8" xfId="0" applyNumberFormat="1" applyFont="1" applyBorder="1">
      <alignment vertical="center"/>
    </xf>
    <xf numFmtId="176" fontId="2" fillId="0" borderId="8" xfId="0" applyNumberFormat="1" applyFont="1" applyBorder="1">
      <alignment vertical="center"/>
    </xf>
    <xf numFmtId="176" fontId="12" fillId="0" borderId="8" xfId="0" applyNumberFormat="1" applyFont="1" applyBorder="1">
      <alignment vertical="center"/>
    </xf>
    <xf numFmtId="176" fontId="8" fillId="0" borderId="8" xfId="0" applyNumberFormat="1" applyFont="1" applyBorder="1">
      <alignment vertical="center"/>
    </xf>
    <xf numFmtId="176" fontId="2" fillId="3" borderId="8" xfId="0" applyNumberFormat="1" applyFont="1" applyFill="1" applyBorder="1">
      <alignment vertical="center"/>
    </xf>
    <xf numFmtId="176" fontId="8" fillId="3" borderId="8" xfId="0" applyNumberFormat="1" applyFont="1" applyFill="1" applyBorder="1">
      <alignment vertical="center"/>
    </xf>
    <xf numFmtId="176" fontId="2" fillId="0" borderId="9" xfId="0" applyNumberFormat="1" applyFont="1" applyBorder="1">
      <alignment vertical="center"/>
    </xf>
    <xf numFmtId="176" fontId="2" fillId="0" borderId="0" xfId="0" applyNumberFormat="1" applyFont="1">
      <alignment vertical="center"/>
    </xf>
    <xf numFmtId="176" fontId="2" fillId="0" borderId="10" xfId="0" applyNumberFormat="1" applyFont="1" applyBorder="1">
      <alignment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11" fillId="2" borderId="14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2" borderId="17" xfId="0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0" fontId="11" fillId="2" borderId="19" xfId="0" applyFont="1" applyFill="1" applyBorder="1" applyAlignment="1">
      <alignment horizontal="center" vertical="center" wrapText="1"/>
    </xf>
    <xf numFmtId="0" fontId="2" fillId="2" borderId="20" xfId="0" applyFont="1" applyFill="1" applyBorder="1" applyAlignment="1">
      <alignment horizontal="center" vertical="center" wrapText="1"/>
    </xf>
    <xf numFmtId="0" fontId="2" fillId="2" borderId="21" xfId="0" applyFont="1" applyFill="1" applyBorder="1" applyAlignment="1">
      <alignment horizontal="center" vertical="center"/>
    </xf>
    <xf numFmtId="0" fontId="2" fillId="2" borderId="20" xfId="0" applyFont="1" applyFill="1" applyBorder="1" applyAlignment="1">
      <alignment horizontal="center" vertical="center"/>
    </xf>
    <xf numFmtId="0" fontId="11" fillId="2" borderId="22" xfId="0" applyFont="1" applyFill="1" applyBorder="1" applyAlignment="1">
      <alignment horizontal="center" vertical="center" wrapText="1"/>
    </xf>
    <xf numFmtId="177" fontId="11" fillId="0" borderId="24" xfId="0" applyNumberFormat="1" applyFont="1" applyBorder="1">
      <alignment vertical="center"/>
    </xf>
    <xf numFmtId="0" fontId="2" fillId="0" borderId="24" xfId="0" applyFont="1" applyBorder="1">
      <alignment vertical="center"/>
    </xf>
    <xf numFmtId="177" fontId="2" fillId="0" borderId="24" xfId="0" applyNumberFormat="1" applyFont="1" applyBorder="1">
      <alignment vertical="center"/>
    </xf>
    <xf numFmtId="0" fontId="2" fillId="0" borderId="25" xfId="0" applyFont="1" applyBorder="1">
      <alignment vertical="center"/>
    </xf>
    <xf numFmtId="177" fontId="2" fillId="0" borderId="15" xfId="0" applyNumberFormat="1" applyFont="1" applyBorder="1" applyAlignment="1">
      <alignment horizontal="center" vertical="center" wrapText="1"/>
    </xf>
    <xf numFmtId="0" fontId="2" fillId="0" borderId="16" xfId="0" applyFont="1" applyBorder="1">
      <alignment vertical="center"/>
    </xf>
    <xf numFmtId="0" fontId="2" fillId="0" borderId="26" xfId="0" applyFont="1" applyBorder="1">
      <alignment vertical="center"/>
    </xf>
    <xf numFmtId="177" fontId="2" fillId="0" borderId="28" xfId="0" applyNumberFormat="1" applyFont="1" applyBorder="1">
      <alignment vertical="center"/>
    </xf>
    <xf numFmtId="0" fontId="2" fillId="0" borderId="28" xfId="0" applyFont="1" applyBorder="1">
      <alignment vertical="center"/>
    </xf>
    <xf numFmtId="0" fontId="2" fillId="0" borderId="29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2" fillId="0" borderId="31" xfId="0" applyFont="1" applyBorder="1">
      <alignment vertical="center"/>
    </xf>
    <xf numFmtId="0" fontId="2" fillId="0" borderId="0" xfId="0" applyFont="1" applyAlignment="1">
      <alignment vertical="center" wrapText="1"/>
    </xf>
    <xf numFmtId="0" fontId="13" fillId="0" borderId="0" xfId="0" applyFont="1">
      <alignment vertical="center"/>
    </xf>
    <xf numFmtId="0" fontId="2" fillId="2" borderId="20" xfId="0" applyFont="1" applyFill="1" applyBorder="1" applyAlignment="1">
      <alignment horizontal="center" vertical="center"/>
    </xf>
    <xf numFmtId="177" fontId="2" fillId="0" borderId="23" xfId="0" applyNumberFormat="1" applyFont="1" applyBorder="1">
      <alignment vertical="center"/>
    </xf>
    <xf numFmtId="177" fontId="2" fillId="0" borderId="32" xfId="0" applyNumberFormat="1" applyFont="1" applyBorder="1">
      <alignment vertical="center"/>
    </xf>
    <xf numFmtId="177" fontId="2" fillId="0" borderId="0" xfId="0" applyNumberFormat="1" applyFont="1">
      <alignment vertical="center"/>
    </xf>
    <xf numFmtId="177" fontId="2" fillId="0" borderId="16" xfId="0" applyNumberFormat="1" applyFont="1" applyBorder="1">
      <alignment vertical="center"/>
    </xf>
    <xf numFmtId="177" fontId="2" fillId="0" borderId="17" xfId="0" applyNumberFormat="1" applyFont="1" applyBorder="1" applyAlignment="1">
      <alignment horizontal="center" vertical="center"/>
    </xf>
    <xf numFmtId="177" fontId="2" fillId="0" borderId="15" xfId="0" applyNumberFormat="1" applyFont="1" applyBorder="1" applyAlignment="1">
      <alignment horizontal="center" vertical="center"/>
    </xf>
    <xf numFmtId="177" fontId="8" fillId="0" borderId="23" xfId="0" applyNumberFormat="1" applyFont="1" applyBorder="1">
      <alignment vertical="center"/>
    </xf>
    <xf numFmtId="177" fontId="8" fillId="0" borderId="33" xfId="0" applyNumberFormat="1" applyFont="1" applyBorder="1">
      <alignment vertical="center"/>
    </xf>
    <xf numFmtId="177" fontId="8" fillId="0" borderId="28" xfId="0" applyNumberFormat="1" applyFont="1" applyBorder="1">
      <alignment vertical="center"/>
    </xf>
    <xf numFmtId="177" fontId="8" fillId="0" borderId="30" xfId="0" applyNumberFormat="1" applyFont="1" applyBorder="1">
      <alignment vertical="center"/>
    </xf>
    <xf numFmtId="177" fontId="8" fillId="0" borderId="34" xfId="0" applyNumberFormat="1" applyFont="1" applyBorder="1">
      <alignment vertical="center"/>
    </xf>
    <xf numFmtId="177" fontId="15" fillId="0" borderId="35" xfId="0" applyNumberFormat="1" applyFont="1" applyBorder="1" applyAlignment="1">
      <alignment horizontal="center" vertical="center"/>
    </xf>
    <xf numFmtId="177" fontId="2" fillId="0" borderId="35" xfId="0" applyNumberFormat="1" applyFont="1" applyBorder="1" applyAlignment="1">
      <alignment horizontal="center" vertical="center"/>
    </xf>
    <xf numFmtId="0" fontId="15" fillId="0" borderId="0" xfId="0" applyFont="1">
      <alignment vertical="center"/>
    </xf>
    <xf numFmtId="0" fontId="2" fillId="2" borderId="37" xfId="0" applyFont="1" applyFill="1" applyBorder="1" applyAlignment="1">
      <alignment horizontal="center" vertical="center"/>
    </xf>
    <xf numFmtId="0" fontId="2" fillId="0" borderId="30" xfId="0" applyFont="1" applyBorder="1" applyAlignment="1">
      <alignment horizontal="center" vertical="center" wrapText="1"/>
    </xf>
    <xf numFmtId="0" fontId="2" fillId="0" borderId="23" xfId="0" applyFont="1" applyBorder="1">
      <alignment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34" xfId="0" applyFont="1" applyBorder="1">
      <alignment vertical="center"/>
    </xf>
    <xf numFmtId="177" fontId="15" fillId="0" borderId="0" xfId="0" applyNumberFormat="1" applyFont="1">
      <alignment vertical="center"/>
    </xf>
    <xf numFmtId="176" fontId="8" fillId="0" borderId="8" xfId="0" applyNumberFormat="1" applyFont="1" applyBorder="1" applyAlignment="1">
      <alignment horizontal="center" vertical="center"/>
    </xf>
    <xf numFmtId="177" fontId="2" fillId="0" borderId="30" xfId="0" applyNumberFormat="1" applyFont="1" applyBorder="1" applyAlignment="1">
      <alignment horizontal="center" vertical="center" wrapText="1"/>
    </xf>
    <xf numFmtId="177" fontId="2" fillId="0" borderId="29" xfId="0" applyNumberFormat="1" applyFont="1" applyBorder="1" applyAlignment="1">
      <alignment horizontal="center" vertical="center"/>
    </xf>
    <xf numFmtId="177" fontId="2" fillId="0" borderId="30" xfId="0" applyNumberFormat="1" applyFont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2" borderId="40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177" fontId="11" fillId="0" borderId="7" xfId="0" applyNumberFormat="1" applyFont="1" applyBorder="1">
      <alignment vertical="center"/>
    </xf>
    <xf numFmtId="177" fontId="11" fillId="0" borderId="8" xfId="0" applyNumberFormat="1" applyFont="1" applyBorder="1">
      <alignment vertical="center"/>
    </xf>
    <xf numFmtId="177" fontId="2" fillId="0" borderId="8" xfId="0" applyNumberFormat="1" applyFont="1" applyBorder="1">
      <alignment vertical="center"/>
    </xf>
    <xf numFmtId="177" fontId="2" fillId="3" borderId="8" xfId="0" applyNumberFormat="1" applyFont="1" applyFill="1" applyBorder="1">
      <alignment vertical="center"/>
    </xf>
    <xf numFmtId="177" fontId="8" fillId="3" borderId="8" xfId="0" applyNumberFormat="1" applyFont="1" applyFill="1" applyBorder="1">
      <alignment vertical="center"/>
    </xf>
    <xf numFmtId="177" fontId="8" fillId="0" borderId="8" xfId="0" applyNumberFormat="1" applyFont="1" applyBorder="1">
      <alignment vertical="center"/>
    </xf>
    <xf numFmtId="177" fontId="2" fillId="0" borderId="9" xfId="0" applyNumberFormat="1" applyFont="1" applyBorder="1">
      <alignment vertical="center"/>
    </xf>
    <xf numFmtId="0" fontId="2" fillId="2" borderId="41" xfId="0" applyFont="1" applyFill="1" applyBorder="1" applyAlignment="1">
      <alignment horizontal="center" vertical="center"/>
    </xf>
    <xf numFmtId="0" fontId="2" fillId="2" borderId="42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 wrapText="1"/>
    </xf>
    <xf numFmtId="0" fontId="2" fillId="2" borderId="44" xfId="0" applyFont="1" applyFill="1" applyBorder="1" applyAlignment="1">
      <alignment horizontal="center" vertical="center" wrapText="1"/>
    </xf>
    <xf numFmtId="0" fontId="2" fillId="2" borderId="45" xfId="0" applyFont="1" applyFill="1" applyBorder="1" applyAlignment="1">
      <alignment horizontal="center" vertical="center"/>
    </xf>
    <xf numFmtId="0" fontId="2" fillId="2" borderId="46" xfId="0" applyFont="1" applyFill="1" applyBorder="1" applyAlignment="1">
      <alignment horizontal="center" vertical="center"/>
    </xf>
    <xf numFmtId="0" fontId="2" fillId="2" borderId="47" xfId="0" applyFont="1" applyFill="1" applyBorder="1" applyAlignment="1">
      <alignment horizontal="center" vertical="center" wrapText="1"/>
    </xf>
    <xf numFmtId="0" fontId="2" fillId="2" borderId="48" xfId="0" applyFont="1" applyFill="1" applyBorder="1" applyAlignment="1">
      <alignment horizontal="center" vertical="center" wrapText="1"/>
    </xf>
    <xf numFmtId="0" fontId="2" fillId="2" borderId="49" xfId="0" applyFont="1" applyFill="1" applyBorder="1" applyAlignment="1">
      <alignment horizontal="center" vertical="center"/>
    </xf>
    <xf numFmtId="0" fontId="2" fillId="2" borderId="50" xfId="0" applyFont="1" applyFill="1" applyBorder="1" applyAlignment="1">
      <alignment horizontal="center" vertical="center"/>
    </xf>
    <xf numFmtId="0" fontId="2" fillId="2" borderId="51" xfId="0" applyFont="1" applyFill="1" applyBorder="1" applyAlignment="1">
      <alignment horizontal="center" vertical="center"/>
    </xf>
    <xf numFmtId="0" fontId="2" fillId="2" borderId="52" xfId="0" applyFont="1" applyFill="1" applyBorder="1" applyAlignment="1">
      <alignment horizontal="center" vertical="center"/>
    </xf>
    <xf numFmtId="0" fontId="2" fillId="2" borderId="53" xfId="0" applyFont="1" applyFill="1" applyBorder="1" applyAlignment="1">
      <alignment horizontal="center" vertical="center"/>
    </xf>
    <xf numFmtId="0" fontId="2" fillId="2" borderId="54" xfId="0" applyFont="1" applyFill="1" applyBorder="1" applyAlignment="1">
      <alignment horizontal="center" vertical="center" wrapText="1"/>
    </xf>
    <xf numFmtId="0" fontId="2" fillId="2" borderId="55" xfId="0" applyFont="1" applyFill="1" applyBorder="1" applyAlignment="1">
      <alignment horizontal="center" vertical="center" wrapText="1"/>
    </xf>
    <xf numFmtId="0" fontId="2" fillId="2" borderId="56" xfId="0" applyFont="1" applyFill="1" applyBorder="1" applyAlignment="1">
      <alignment horizontal="center" vertical="center"/>
    </xf>
    <xf numFmtId="0" fontId="2" fillId="2" borderId="55" xfId="0" applyFont="1" applyFill="1" applyBorder="1" applyAlignment="1">
      <alignment horizontal="center" vertical="center"/>
    </xf>
    <xf numFmtId="0" fontId="2" fillId="2" borderId="57" xfId="0" applyFont="1" applyFill="1" applyBorder="1" applyAlignment="1">
      <alignment horizontal="center" vertical="center"/>
    </xf>
    <xf numFmtId="0" fontId="2" fillId="2" borderId="58" xfId="0" applyFont="1" applyFill="1" applyBorder="1" applyAlignment="1">
      <alignment horizontal="center" vertical="center"/>
    </xf>
    <xf numFmtId="177" fontId="2" fillId="0" borderId="59" xfId="0" applyNumberFormat="1" applyFont="1" applyBorder="1" applyAlignment="1">
      <alignment horizontal="center" vertical="center" wrapText="1"/>
    </xf>
    <xf numFmtId="177" fontId="2" fillId="0" borderId="39" xfId="0" applyNumberFormat="1" applyFont="1" applyBorder="1" applyAlignment="1">
      <alignment horizontal="center" vertical="center" wrapText="1"/>
    </xf>
    <xf numFmtId="177" fontId="2" fillId="0" borderId="38" xfId="0" applyNumberFormat="1" applyFont="1" applyBorder="1" applyAlignment="1">
      <alignment horizontal="center" vertical="center"/>
    </xf>
    <xf numFmtId="177" fontId="2" fillId="0" borderId="39" xfId="0" applyNumberFormat="1" applyFont="1" applyBorder="1" applyAlignment="1">
      <alignment horizontal="center" vertical="center"/>
    </xf>
    <xf numFmtId="0" fontId="2" fillId="2" borderId="60" xfId="0" applyFont="1" applyFill="1" applyBorder="1" applyAlignment="1">
      <alignment horizontal="center" vertical="center"/>
    </xf>
    <xf numFmtId="0" fontId="2" fillId="2" borderId="61" xfId="0" applyFont="1" applyFill="1" applyBorder="1" applyAlignment="1">
      <alignment horizontal="center" vertical="center"/>
    </xf>
    <xf numFmtId="177" fontId="2" fillId="0" borderId="62" xfId="0" applyNumberFormat="1" applyFont="1" applyBorder="1" applyAlignment="1">
      <alignment horizontal="center" vertical="center" wrapText="1"/>
    </xf>
    <xf numFmtId="0" fontId="2" fillId="2" borderId="63" xfId="0" applyFont="1" applyFill="1" applyBorder="1" applyAlignment="1">
      <alignment horizontal="center" vertical="center"/>
    </xf>
    <xf numFmtId="0" fontId="2" fillId="2" borderId="64" xfId="0" applyFont="1" applyFill="1" applyBorder="1" applyAlignment="1">
      <alignment horizontal="center" vertical="center"/>
    </xf>
    <xf numFmtId="177" fontId="2" fillId="0" borderId="65" xfId="0" applyNumberFormat="1" applyFont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/>
    </xf>
    <xf numFmtId="0" fontId="2" fillId="2" borderId="66" xfId="0" applyFont="1" applyFill="1" applyBorder="1" applyAlignment="1">
      <alignment horizontal="center" vertical="center"/>
    </xf>
    <xf numFmtId="0" fontId="2" fillId="2" borderId="67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 wrapText="1"/>
    </xf>
    <xf numFmtId="0" fontId="2" fillId="2" borderId="68" xfId="0" applyFont="1" applyFill="1" applyBorder="1" applyAlignment="1">
      <alignment horizontal="center" vertical="center"/>
    </xf>
    <xf numFmtId="0" fontId="2" fillId="2" borderId="69" xfId="0" applyFont="1" applyFill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177" fontId="2" fillId="0" borderId="70" xfId="0" applyNumberFormat="1" applyFont="1" applyBorder="1" applyAlignment="1">
      <alignment horizontal="center" vertical="center"/>
    </xf>
    <xf numFmtId="177" fontId="2" fillId="0" borderId="71" xfId="0" applyNumberFormat="1" applyFont="1" applyBorder="1" applyAlignment="1">
      <alignment horizontal="center" vertical="center"/>
    </xf>
    <xf numFmtId="0" fontId="2" fillId="2" borderId="72" xfId="0" applyFont="1" applyFill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177" fontId="2" fillId="0" borderId="73" xfId="0" applyNumberFormat="1" applyFont="1" applyBorder="1" applyAlignment="1">
      <alignment horizontal="center" vertical="center"/>
    </xf>
    <xf numFmtId="177" fontId="2" fillId="0" borderId="7" xfId="0" applyNumberFormat="1" applyFont="1" applyBorder="1">
      <alignment vertical="center"/>
    </xf>
    <xf numFmtId="0" fontId="2" fillId="0" borderId="30" xfId="0" applyFont="1" applyBorder="1">
      <alignment vertical="center"/>
    </xf>
    <xf numFmtId="177" fontId="8" fillId="0" borderId="7" xfId="0" applyNumberFormat="1" applyFont="1" applyBorder="1">
      <alignment vertical="center"/>
    </xf>
    <xf numFmtId="177" fontId="11" fillId="0" borderId="9" xfId="0" applyNumberFormat="1" applyFont="1" applyBorder="1">
      <alignment vertical="center"/>
    </xf>
    <xf numFmtId="177" fontId="2" fillId="0" borderId="24" xfId="0" applyNumberFormat="1" applyFont="1" applyBorder="1" applyAlignment="1">
      <alignment horizontal="center" vertical="center"/>
    </xf>
    <xf numFmtId="177" fontId="2" fillId="0" borderId="16" xfId="0" applyNumberFormat="1" applyFont="1" applyBorder="1" applyAlignment="1">
      <alignment horizontal="center" vertical="center"/>
    </xf>
    <xf numFmtId="42" fontId="16" fillId="0" borderId="26" xfId="1" applyFont="1" applyBorder="1" applyAlignment="1">
      <alignment vertical="center"/>
    </xf>
    <xf numFmtId="42" fontId="17" fillId="0" borderId="26" xfId="1" applyFont="1" applyBorder="1" applyAlignment="1">
      <alignment vertical="center"/>
    </xf>
    <xf numFmtId="42" fontId="17" fillId="0" borderId="31" xfId="1" applyFont="1" applyBorder="1" applyAlignment="1">
      <alignment vertical="center"/>
    </xf>
    <xf numFmtId="0" fontId="2" fillId="0" borderId="74" xfId="0" applyFont="1" applyBorder="1" applyAlignment="1">
      <alignment horizontal="center" vertical="center"/>
    </xf>
    <xf numFmtId="0" fontId="2" fillId="0" borderId="75" xfId="0" applyFont="1" applyBorder="1" applyAlignment="1">
      <alignment horizontal="center" vertical="center"/>
    </xf>
    <xf numFmtId="0" fontId="2" fillId="2" borderId="74" xfId="0" applyFont="1" applyFill="1" applyBorder="1" applyAlignment="1">
      <alignment horizontal="center" vertical="center"/>
    </xf>
    <xf numFmtId="0" fontId="2" fillId="2" borderId="76" xfId="0" applyFont="1" applyFill="1" applyBorder="1" applyAlignment="1">
      <alignment horizontal="center" vertical="center"/>
    </xf>
    <xf numFmtId="0" fontId="2" fillId="0" borderId="77" xfId="0" applyFont="1" applyBorder="1" applyAlignment="1">
      <alignment horizontal="center" vertical="center"/>
    </xf>
    <xf numFmtId="0" fontId="2" fillId="0" borderId="76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0" fontId="2" fillId="0" borderId="79" xfId="0" applyFont="1" applyBorder="1" applyAlignment="1">
      <alignment horizontal="center" vertical="center"/>
    </xf>
    <xf numFmtId="0" fontId="2" fillId="2" borderId="80" xfId="0" applyFont="1" applyFill="1" applyBorder="1" applyAlignment="1">
      <alignment horizontal="center" vertical="center"/>
    </xf>
    <xf numFmtId="0" fontId="2" fillId="2" borderId="81" xfId="0" applyFont="1" applyFill="1" applyBorder="1" applyAlignment="1">
      <alignment horizontal="center" vertical="center"/>
    </xf>
    <xf numFmtId="177" fontId="15" fillId="0" borderId="78" xfId="0" applyNumberFormat="1" applyFont="1" applyBorder="1" applyAlignment="1">
      <alignment horizontal="center" vertical="center"/>
    </xf>
    <xf numFmtId="177" fontId="15" fillId="3" borderId="35" xfId="0" applyNumberFormat="1" applyFont="1" applyFill="1" applyBorder="1" applyAlignment="1">
      <alignment horizontal="center" vertical="center"/>
    </xf>
    <xf numFmtId="177" fontId="15" fillId="3" borderId="36" xfId="0" applyNumberFormat="1" applyFont="1" applyFill="1" applyBorder="1" applyAlignment="1">
      <alignment horizontal="center" vertical="center"/>
    </xf>
    <xf numFmtId="177" fontId="15" fillId="0" borderId="82" xfId="0" applyNumberFormat="1" applyFont="1" applyBorder="1" applyAlignment="1">
      <alignment horizontal="center" vertical="center"/>
    </xf>
    <xf numFmtId="177" fontId="15" fillId="0" borderId="36" xfId="0" applyNumberFormat="1" applyFont="1" applyBorder="1" applyAlignment="1">
      <alignment horizontal="center" vertical="center"/>
    </xf>
    <xf numFmtId="177" fontId="15" fillId="3" borderId="82" xfId="0" applyNumberFormat="1" applyFont="1" applyFill="1" applyBorder="1" applyAlignment="1">
      <alignment horizontal="center" vertical="center"/>
    </xf>
    <xf numFmtId="177" fontId="15" fillId="0" borderId="79" xfId="0" applyNumberFormat="1" applyFont="1" applyBorder="1" applyAlignment="1">
      <alignment horizontal="center" vertical="center"/>
    </xf>
    <xf numFmtId="0" fontId="15" fillId="2" borderId="21" xfId="0" applyFont="1" applyFill="1" applyBorder="1" applyAlignment="1">
      <alignment horizontal="center" vertical="center"/>
    </xf>
    <xf numFmtId="0" fontId="15" fillId="2" borderId="68" xfId="0" applyFont="1" applyFill="1" applyBorder="1" applyAlignment="1">
      <alignment horizontal="center" vertical="center"/>
    </xf>
    <xf numFmtId="0" fontId="15" fillId="2" borderId="20" xfId="0" applyFont="1" applyFill="1" applyBorder="1" applyAlignment="1">
      <alignment horizontal="center" vertical="center"/>
    </xf>
    <xf numFmtId="0" fontId="15" fillId="2" borderId="83" xfId="0" applyFont="1" applyFill="1" applyBorder="1" applyAlignment="1">
      <alignment horizontal="center" vertical="center"/>
    </xf>
    <xf numFmtId="0" fontId="15" fillId="2" borderId="80" xfId="0" applyFont="1" applyFill="1" applyBorder="1" applyAlignment="1">
      <alignment horizontal="center" vertical="center"/>
    </xf>
    <xf numFmtId="0" fontId="15" fillId="2" borderId="12" xfId="0" applyFont="1" applyFill="1" applyBorder="1" applyAlignment="1">
      <alignment horizontal="center" vertical="center"/>
    </xf>
    <xf numFmtId="0" fontId="15" fillId="2" borderId="13" xfId="0" applyFont="1" applyFill="1" applyBorder="1" applyAlignment="1">
      <alignment horizontal="center" vertical="center"/>
    </xf>
    <xf numFmtId="0" fontId="15" fillId="2" borderId="40" xfId="0" applyFont="1" applyFill="1" applyBorder="1" applyAlignment="1">
      <alignment horizontal="center" vertical="center"/>
    </xf>
    <xf numFmtId="0" fontId="15" fillId="2" borderId="81" xfId="0" applyFont="1" applyFill="1" applyBorder="1" applyAlignment="1">
      <alignment horizontal="center" vertical="center"/>
    </xf>
    <xf numFmtId="0" fontId="15" fillId="2" borderId="11" xfId="0" applyFont="1" applyFill="1" applyBorder="1" applyAlignment="1">
      <alignment horizontal="center" vertical="center"/>
    </xf>
    <xf numFmtId="0" fontId="2" fillId="2" borderId="30" xfId="0" applyFont="1" applyFill="1" applyBorder="1" applyAlignment="1">
      <alignment horizontal="center" vertical="center"/>
    </xf>
    <xf numFmtId="0" fontId="2" fillId="2" borderId="71" xfId="0" applyFont="1" applyFill="1" applyBorder="1" applyAlignment="1">
      <alignment horizontal="center" vertical="center"/>
    </xf>
    <xf numFmtId="0" fontId="2" fillId="2" borderId="17" xfId="0" applyFont="1" applyFill="1" applyBorder="1" applyAlignment="1">
      <alignment horizontal="center" vertical="center" wrapText="1"/>
    </xf>
    <xf numFmtId="0" fontId="2" fillId="2" borderId="44" xfId="0" applyFont="1" applyFill="1" applyBorder="1" applyAlignment="1">
      <alignment horizontal="center" vertical="center"/>
    </xf>
    <xf numFmtId="0" fontId="2" fillId="2" borderId="84" xfId="0" applyFont="1" applyFill="1" applyBorder="1" applyAlignment="1">
      <alignment horizontal="center" vertical="center"/>
    </xf>
    <xf numFmtId="0" fontId="2" fillId="2" borderId="85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horizontal="center" vertical="center"/>
    </xf>
    <xf numFmtId="177" fontId="15" fillId="0" borderId="10" xfId="0" applyNumberFormat="1" applyFont="1" applyBorder="1" applyAlignment="1">
      <alignment horizontal="center" vertical="center"/>
    </xf>
    <xf numFmtId="0" fontId="2" fillId="0" borderId="65" xfId="0" applyFont="1" applyBorder="1" applyAlignment="1">
      <alignment horizontal="center" vertical="center" wrapText="1"/>
    </xf>
    <xf numFmtId="177" fontId="2" fillId="0" borderId="36" xfId="0" applyNumberFormat="1" applyFont="1" applyBorder="1" applyAlignment="1">
      <alignment horizontal="center" vertical="center"/>
    </xf>
    <xf numFmtId="0" fontId="8" fillId="2" borderId="12" xfId="0" applyFont="1" applyFill="1" applyBorder="1" applyAlignment="1">
      <alignment horizontal="center" vertical="center"/>
    </xf>
    <xf numFmtId="0" fontId="8" fillId="2" borderId="13" xfId="0" applyFont="1" applyFill="1" applyBorder="1" applyAlignment="1">
      <alignment horizontal="center" vertical="center"/>
    </xf>
    <xf numFmtId="0" fontId="8" fillId="2" borderId="11" xfId="0" applyFont="1" applyFill="1" applyBorder="1" applyAlignment="1">
      <alignment horizontal="center" vertical="center"/>
    </xf>
  </cellXfs>
  <cellStyles count="2">
    <cellStyle name="통화 [0]" xfId="1" builtinId="7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2021&#45380;%204&#48516;&#44592;&#54788;&#54889;&#51652;&#54665;%20(1~5&#52264;%20&#54633;&#52404;)&#52572;&#51333;%202021.1.25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21년 4분기 조사용"/>
      <sheetName val="업체수"/>
      <sheetName val="XL4Poppy"/>
      <sheetName val="종업원수"/>
      <sheetName val="분기별 매출액"/>
      <sheetName val="가동율 조사표"/>
      <sheetName val="비상연락망"/>
      <sheetName val="지식산업센터(지식기반제조업)"/>
      <sheetName val="전,출입현황"/>
      <sheetName val="2022배치도"/>
    </sheetNames>
    <sheetDataSet>
      <sheetData sheetId="0"/>
      <sheetData sheetId="1">
        <row r="5">
          <cell r="T5">
            <v>28</v>
          </cell>
          <cell r="U5">
            <v>0</v>
          </cell>
          <cell r="V5">
            <v>3</v>
          </cell>
          <cell r="W5">
            <v>0</v>
          </cell>
          <cell r="X5">
            <v>0</v>
          </cell>
          <cell r="AA5">
            <v>15</v>
          </cell>
          <cell r="AB5">
            <v>0</v>
          </cell>
          <cell r="AC5">
            <v>2</v>
          </cell>
          <cell r="AD5">
            <v>0</v>
          </cell>
          <cell r="AE5">
            <v>0</v>
          </cell>
        </row>
        <row r="6">
          <cell r="T6">
            <v>189</v>
          </cell>
          <cell r="U6">
            <v>1</v>
          </cell>
          <cell r="V6">
            <v>68</v>
          </cell>
          <cell r="W6">
            <v>0</v>
          </cell>
          <cell r="X6">
            <v>0</v>
          </cell>
          <cell r="AA6">
            <v>163</v>
          </cell>
          <cell r="AB6">
            <v>1</v>
          </cell>
          <cell r="AC6">
            <v>31</v>
          </cell>
          <cell r="AD6">
            <v>0</v>
          </cell>
          <cell r="AE6">
            <v>0</v>
          </cell>
        </row>
        <row r="7">
          <cell r="T7">
            <v>41</v>
          </cell>
          <cell r="U7">
            <v>2</v>
          </cell>
          <cell r="V7">
            <v>4</v>
          </cell>
          <cell r="W7">
            <v>1</v>
          </cell>
          <cell r="X7">
            <v>0</v>
          </cell>
          <cell r="AA7">
            <v>43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</row>
        <row r="8">
          <cell r="T8">
            <v>72</v>
          </cell>
          <cell r="U8">
            <v>1</v>
          </cell>
          <cell r="V8">
            <v>10</v>
          </cell>
          <cell r="W8">
            <v>0</v>
          </cell>
          <cell r="X8">
            <v>0</v>
          </cell>
          <cell r="AA8">
            <v>100</v>
          </cell>
          <cell r="AB8">
            <v>1</v>
          </cell>
          <cell r="AC8">
            <v>3</v>
          </cell>
          <cell r="AD8">
            <v>0</v>
          </cell>
          <cell r="AE8">
            <v>0</v>
          </cell>
        </row>
        <row r="9">
          <cell r="T9">
            <v>23</v>
          </cell>
          <cell r="U9">
            <v>0</v>
          </cell>
          <cell r="V9">
            <v>6</v>
          </cell>
          <cell r="W9">
            <v>0</v>
          </cell>
          <cell r="X9">
            <v>0</v>
          </cell>
          <cell r="AA9">
            <v>10</v>
          </cell>
          <cell r="AB9">
            <v>0</v>
          </cell>
          <cell r="AC9">
            <v>7</v>
          </cell>
          <cell r="AD9">
            <v>0</v>
          </cell>
          <cell r="AE9">
            <v>0</v>
          </cell>
        </row>
        <row r="10">
          <cell r="T10">
            <v>15</v>
          </cell>
          <cell r="U10">
            <v>0</v>
          </cell>
          <cell r="V10">
            <v>3</v>
          </cell>
          <cell r="W10">
            <v>0</v>
          </cell>
          <cell r="X10">
            <v>0</v>
          </cell>
          <cell r="AA10">
            <v>48</v>
          </cell>
          <cell r="AB10">
            <v>0</v>
          </cell>
          <cell r="AC10">
            <v>4</v>
          </cell>
          <cell r="AD10">
            <v>0</v>
          </cell>
          <cell r="AE10">
            <v>0</v>
          </cell>
        </row>
        <row r="11">
          <cell r="T11">
            <v>327</v>
          </cell>
          <cell r="U11">
            <v>2</v>
          </cell>
          <cell r="V11">
            <v>45</v>
          </cell>
          <cell r="W11">
            <v>1</v>
          </cell>
          <cell r="X11">
            <v>0</v>
          </cell>
          <cell r="AA11">
            <v>435</v>
          </cell>
          <cell r="AB11">
            <v>4</v>
          </cell>
          <cell r="AC11">
            <v>45</v>
          </cell>
          <cell r="AD11">
            <v>0</v>
          </cell>
          <cell r="AE11">
            <v>0</v>
          </cell>
        </row>
        <row r="12">
          <cell r="T12">
            <v>52</v>
          </cell>
          <cell r="U12">
            <v>0</v>
          </cell>
          <cell r="V12">
            <v>3</v>
          </cell>
          <cell r="W12">
            <v>0</v>
          </cell>
          <cell r="X12">
            <v>0</v>
          </cell>
          <cell r="AA12">
            <v>87</v>
          </cell>
          <cell r="AB12">
            <v>3</v>
          </cell>
          <cell r="AC12">
            <v>8</v>
          </cell>
          <cell r="AD12">
            <v>0</v>
          </cell>
          <cell r="AE12">
            <v>0</v>
          </cell>
        </row>
        <row r="13">
          <cell r="T13">
            <v>85</v>
          </cell>
          <cell r="U13">
            <v>0</v>
          </cell>
          <cell r="V13">
            <v>14</v>
          </cell>
          <cell r="W13">
            <v>0</v>
          </cell>
          <cell r="X13">
            <v>0</v>
          </cell>
          <cell r="AA13">
            <v>149</v>
          </cell>
          <cell r="AB13">
            <v>2</v>
          </cell>
          <cell r="AC13">
            <v>15</v>
          </cell>
          <cell r="AD13">
            <v>0</v>
          </cell>
          <cell r="AE13">
            <v>0</v>
          </cell>
        </row>
        <row r="14">
          <cell r="T14">
            <v>12</v>
          </cell>
          <cell r="U14">
            <v>0</v>
          </cell>
          <cell r="V14">
            <v>5</v>
          </cell>
          <cell r="W14">
            <v>1</v>
          </cell>
          <cell r="X14">
            <v>0</v>
          </cell>
          <cell r="AA14">
            <v>29</v>
          </cell>
          <cell r="AB14">
            <v>0</v>
          </cell>
          <cell r="AC14">
            <v>3</v>
          </cell>
          <cell r="AD14">
            <v>1</v>
          </cell>
          <cell r="AE14">
            <v>0</v>
          </cell>
        </row>
        <row r="15">
          <cell r="AC15">
            <v>118</v>
          </cell>
          <cell r="AE15">
            <v>0</v>
          </cell>
        </row>
        <row r="19">
          <cell r="T19">
            <v>16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AA19">
            <v>1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</row>
        <row r="20">
          <cell r="T20">
            <v>60</v>
          </cell>
          <cell r="U20">
            <v>0</v>
          </cell>
          <cell r="V20">
            <v>13</v>
          </cell>
          <cell r="W20">
            <v>0</v>
          </cell>
          <cell r="X20">
            <v>0</v>
          </cell>
          <cell r="AA20">
            <v>4</v>
          </cell>
          <cell r="AB20">
            <v>0</v>
          </cell>
          <cell r="AC20">
            <v>0</v>
          </cell>
          <cell r="AD20">
            <v>0</v>
          </cell>
        </row>
        <row r="21">
          <cell r="T21">
            <v>14</v>
          </cell>
          <cell r="U21">
            <v>0</v>
          </cell>
          <cell r="V21">
            <v>2</v>
          </cell>
          <cell r="W21">
            <v>0</v>
          </cell>
          <cell r="X21">
            <v>0</v>
          </cell>
        </row>
        <row r="22">
          <cell r="T22">
            <v>54</v>
          </cell>
          <cell r="U22">
            <v>0</v>
          </cell>
          <cell r="V22">
            <v>3</v>
          </cell>
          <cell r="W22">
            <v>1</v>
          </cell>
          <cell r="X22">
            <v>0</v>
          </cell>
          <cell r="AA22">
            <v>5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</row>
        <row r="23">
          <cell r="T23">
            <v>6</v>
          </cell>
          <cell r="U23">
            <v>0</v>
          </cell>
          <cell r="V23">
            <v>3</v>
          </cell>
          <cell r="W23">
            <v>0</v>
          </cell>
          <cell r="X23">
            <v>0</v>
          </cell>
          <cell r="AA23">
            <v>3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</row>
        <row r="24">
          <cell r="T24">
            <v>30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</row>
        <row r="25">
          <cell r="T25">
            <v>282</v>
          </cell>
          <cell r="U25">
            <v>4</v>
          </cell>
          <cell r="V25">
            <v>11</v>
          </cell>
          <cell r="W25">
            <v>0</v>
          </cell>
          <cell r="X25">
            <v>0</v>
          </cell>
        </row>
        <row r="26">
          <cell r="T26">
            <v>123</v>
          </cell>
          <cell r="U26">
            <v>2</v>
          </cell>
          <cell r="V26">
            <v>5</v>
          </cell>
          <cell r="W26">
            <v>0</v>
          </cell>
          <cell r="X26">
            <v>0</v>
          </cell>
          <cell r="AA26">
            <v>21</v>
          </cell>
          <cell r="AB26">
            <v>0</v>
          </cell>
          <cell r="AC26">
            <v>1</v>
          </cell>
          <cell r="AD26">
            <v>0</v>
          </cell>
          <cell r="AE26">
            <v>0</v>
          </cell>
        </row>
        <row r="27">
          <cell r="T27">
            <v>56</v>
          </cell>
          <cell r="U27">
            <v>0</v>
          </cell>
          <cell r="V27">
            <v>5</v>
          </cell>
          <cell r="W27">
            <v>0</v>
          </cell>
          <cell r="X27">
            <v>0</v>
          </cell>
          <cell r="AA27">
            <v>8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</row>
        <row r="28">
          <cell r="T28">
            <v>43</v>
          </cell>
          <cell r="U28">
            <v>2</v>
          </cell>
          <cell r="V28">
            <v>3</v>
          </cell>
          <cell r="W28">
            <v>0</v>
          </cell>
          <cell r="X28">
            <v>0</v>
          </cell>
        </row>
        <row r="34">
          <cell r="T34">
            <v>2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</row>
        <row r="38">
          <cell r="T38">
            <v>2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</row>
        <row r="39">
          <cell r="T39">
            <v>86</v>
          </cell>
          <cell r="U39">
            <v>0</v>
          </cell>
          <cell r="V39">
            <v>1</v>
          </cell>
          <cell r="W39">
            <v>0</v>
          </cell>
          <cell r="X39">
            <v>0</v>
          </cell>
        </row>
        <row r="40">
          <cell r="T40">
            <v>25</v>
          </cell>
          <cell r="U40">
            <v>1</v>
          </cell>
          <cell r="V40">
            <v>0</v>
          </cell>
          <cell r="W40">
            <v>0</v>
          </cell>
          <cell r="X40">
            <v>0</v>
          </cell>
        </row>
        <row r="41">
          <cell r="T41">
            <v>2</v>
          </cell>
          <cell r="U41">
            <v>0</v>
          </cell>
          <cell r="V41">
            <v>0</v>
          </cell>
          <cell r="W41">
            <v>0</v>
          </cell>
          <cell r="X41">
            <v>0</v>
          </cell>
        </row>
      </sheetData>
      <sheetData sheetId="2"/>
      <sheetData sheetId="3">
        <row r="8">
          <cell r="R8">
            <v>417</v>
          </cell>
          <cell r="S8">
            <v>287</v>
          </cell>
          <cell r="T8">
            <v>310</v>
          </cell>
          <cell r="U8">
            <v>163</v>
          </cell>
          <cell r="X8">
            <v>214</v>
          </cell>
          <cell r="Y8">
            <v>204</v>
          </cell>
          <cell r="Z8">
            <v>11</v>
          </cell>
          <cell r="AA8">
            <v>8</v>
          </cell>
          <cell r="AD8">
            <v>98</v>
          </cell>
          <cell r="AE8">
            <v>88</v>
          </cell>
          <cell r="AF8">
            <v>42</v>
          </cell>
          <cell r="AG8">
            <v>5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</row>
        <row r="9">
          <cell r="R9">
            <v>964</v>
          </cell>
          <cell r="S9">
            <v>839</v>
          </cell>
          <cell r="T9">
            <v>244</v>
          </cell>
          <cell r="U9">
            <v>187</v>
          </cell>
          <cell r="X9">
            <v>1030</v>
          </cell>
          <cell r="Y9">
            <v>743</v>
          </cell>
          <cell r="Z9">
            <v>243</v>
          </cell>
          <cell r="AA9">
            <v>212</v>
          </cell>
          <cell r="AD9">
            <v>208</v>
          </cell>
          <cell r="AE9">
            <v>204</v>
          </cell>
          <cell r="AF9">
            <v>76</v>
          </cell>
          <cell r="AG9">
            <v>53</v>
          </cell>
          <cell r="AK9">
            <v>30</v>
          </cell>
          <cell r="AL9">
            <v>10</v>
          </cell>
          <cell r="AM9">
            <v>27</v>
          </cell>
          <cell r="AN9">
            <v>4</v>
          </cell>
          <cell r="AR9">
            <v>7</v>
          </cell>
          <cell r="AS9">
            <v>19</v>
          </cell>
          <cell r="AT9">
            <v>9</v>
          </cell>
          <cell r="AU9">
            <v>35</v>
          </cell>
        </row>
        <row r="10">
          <cell r="R10">
            <v>363</v>
          </cell>
          <cell r="S10">
            <v>112</v>
          </cell>
          <cell r="T10">
            <v>61</v>
          </cell>
          <cell r="U10">
            <v>48</v>
          </cell>
          <cell r="X10">
            <v>714</v>
          </cell>
          <cell r="Y10">
            <v>149</v>
          </cell>
          <cell r="Z10">
            <v>61</v>
          </cell>
          <cell r="AA10">
            <v>21</v>
          </cell>
          <cell r="AD10">
            <v>90</v>
          </cell>
          <cell r="AE10">
            <v>18</v>
          </cell>
          <cell r="AF10">
            <v>24</v>
          </cell>
          <cell r="AG10">
            <v>2</v>
          </cell>
        </row>
        <row r="11">
          <cell r="R11">
            <v>437</v>
          </cell>
          <cell r="S11">
            <v>211</v>
          </cell>
          <cell r="T11">
            <v>83</v>
          </cell>
          <cell r="U11">
            <v>48</v>
          </cell>
          <cell r="X11">
            <v>912</v>
          </cell>
          <cell r="Y11">
            <v>375</v>
          </cell>
          <cell r="Z11">
            <v>123</v>
          </cell>
          <cell r="AA11">
            <v>66</v>
          </cell>
          <cell r="AD11">
            <v>272</v>
          </cell>
          <cell r="AE11">
            <v>124</v>
          </cell>
          <cell r="AF11">
            <v>127</v>
          </cell>
          <cell r="AG11">
            <v>55</v>
          </cell>
          <cell r="AK11">
            <v>26</v>
          </cell>
          <cell r="AL11">
            <v>19</v>
          </cell>
          <cell r="AM11">
            <v>12</v>
          </cell>
          <cell r="AN11">
            <v>13</v>
          </cell>
        </row>
        <row r="12">
          <cell r="R12">
            <v>200</v>
          </cell>
          <cell r="S12">
            <v>55</v>
          </cell>
          <cell r="T12">
            <v>20</v>
          </cell>
          <cell r="U12">
            <v>4</v>
          </cell>
          <cell r="X12">
            <v>191</v>
          </cell>
          <cell r="Y12">
            <v>129</v>
          </cell>
          <cell r="Z12">
            <v>54</v>
          </cell>
          <cell r="AA12">
            <v>7</v>
          </cell>
          <cell r="AD12">
            <v>33</v>
          </cell>
          <cell r="AE12">
            <v>13</v>
          </cell>
          <cell r="AF12">
            <v>0</v>
          </cell>
          <cell r="AG12">
            <v>0</v>
          </cell>
          <cell r="AK12">
            <v>22</v>
          </cell>
          <cell r="AL12">
            <v>12</v>
          </cell>
          <cell r="AM12">
            <v>9</v>
          </cell>
          <cell r="AN12">
            <v>4</v>
          </cell>
        </row>
        <row r="13">
          <cell r="R13">
            <v>118</v>
          </cell>
          <cell r="S13">
            <v>19</v>
          </cell>
          <cell r="T13">
            <v>19</v>
          </cell>
          <cell r="U13">
            <v>20</v>
          </cell>
          <cell r="X13">
            <v>508</v>
          </cell>
          <cell r="Y13">
            <v>83</v>
          </cell>
          <cell r="Z13">
            <v>55</v>
          </cell>
          <cell r="AA13">
            <v>7</v>
          </cell>
          <cell r="AD13">
            <v>324</v>
          </cell>
          <cell r="AE13">
            <v>92</v>
          </cell>
          <cell r="AF13">
            <v>3</v>
          </cell>
          <cell r="AG13">
            <v>1</v>
          </cell>
          <cell r="AR13">
            <v>19</v>
          </cell>
          <cell r="AS13">
            <v>6</v>
          </cell>
          <cell r="AT13">
            <v>0</v>
          </cell>
          <cell r="AU13">
            <v>0</v>
          </cell>
        </row>
        <row r="14">
          <cell r="R14">
            <v>1930</v>
          </cell>
          <cell r="S14">
            <v>529</v>
          </cell>
          <cell r="T14">
            <v>438</v>
          </cell>
          <cell r="U14">
            <v>154</v>
          </cell>
          <cell r="X14">
            <v>3564</v>
          </cell>
          <cell r="Y14">
            <v>896</v>
          </cell>
          <cell r="Z14">
            <v>713</v>
          </cell>
          <cell r="AA14">
            <v>237</v>
          </cell>
          <cell r="AD14">
            <v>2849</v>
          </cell>
          <cell r="AE14">
            <v>763</v>
          </cell>
          <cell r="AF14">
            <v>536</v>
          </cell>
          <cell r="AG14">
            <v>103</v>
          </cell>
          <cell r="AK14">
            <v>671</v>
          </cell>
          <cell r="AL14">
            <v>98</v>
          </cell>
          <cell r="AM14">
            <v>45</v>
          </cell>
          <cell r="AN14">
            <v>24</v>
          </cell>
          <cell r="AR14">
            <v>2368</v>
          </cell>
          <cell r="AS14">
            <v>731</v>
          </cell>
          <cell r="AT14">
            <v>60</v>
          </cell>
          <cell r="AU14">
            <v>5</v>
          </cell>
        </row>
        <row r="15">
          <cell r="R15">
            <v>193</v>
          </cell>
          <cell r="S15">
            <v>175</v>
          </cell>
          <cell r="T15">
            <v>230</v>
          </cell>
          <cell r="U15">
            <v>112</v>
          </cell>
          <cell r="X15">
            <v>628</v>
          </cell>
          <cell r="Y15">
            <v>220</v>
          </cell>
          <cell r="Z15">
            <v>136</v>
          </cell>
          <cell r="AA15">
            <v>69</v>
          </cell>
          <cell r="AD15">
            <v>1552</v>
          </cell>
          <cell r="AE15">
            <v>280</v>
          </cell>
          <cell r="AF15">
            <v>198</v>
          </cell>
          <cell r="AG15">
            <v>91</v>
          </cell>
          <cell r="AK15">
            <v>841</v>
          </cell>
          <cell r="AL15">
            <v>346</v>
          </cell>
          <cell r="AM15">
            <v>191</v>
          </cell>
          <cell r="AN15">
            <v>281</v>
          </cell>
          <cell r="AR15">
            <v>478</v>
          </cell>
          <cell r="AS15">
            <v>84</v>
          </cell>
          <cell r="AT15">
            <v>46</v>
          </cell>
          <cell r="AU15">
            <v>12</v>
          </cell>
        </row>
        <row r="16">
          <cell r="R16">
            <v>1267</v>
          </cell>
          <cell r="S16">
            <v>299</v>
          </cell>
          <cell r="T16">
            <v>229</v>
          </cell>
          <cell r="U16">
            <v>181</v>
          </cell>
          <cell r="X16">
            <v>3850</v>
          </cell>
          <cell r="Y16">
            <v>1078</v>
          </cell>
          <cell r="Z16">
            <v>316</v>
          </cell>
          <cell r="AA16">
            <v>162</v>
          </cell>
          <cell r="AD16">
            <v>1250</v>
          </cell>
          <cell r="AE16">
            <v>405</v>
          </cell>
          <cell r="AF16">
            <v>37</v>
          </cell>
          <cell r="AG16">
            <v>12</v>
          </cell>
          <cell r="AK16">
            <v>916</v>
          </cell>
          <cell r="AL16">
            <v>173</v>
          </cell>
          <cell r="AM16">
            <v>0</v>
          </cell>
          <cell r="AN16">
            <v>0</v>
          </cell>
          <cell r="AR16">
            <v>245</v>
          </cell>
          <cell r="AS16">
            <v>5</v>
          </cell>
          <cell r="AT16">
            <v>0</v>
          </cell>
          <cell r="AU16">
            <v>0</v>
          </cell>
        </row>
        <row r="17">
          <cell r="R17">
            <v>148</v>
          </cell>
          <cell r="S17">
            <v>28</v>
          </cell>
          <cell r="T17">
            <v>0</v>
          </cell>
          <cell r="U17">
            <v>3</v>
          </cell>
          <cell r="X17">
            <v>455</v>
          </cell>
          <cell r="Y17">
            <v>102</v>
          </cell>
          <cell r="Z17">
            <v>29</v>
          </cell>
          <cell r="AA17">
            <v>7</v>
          </cell>
          <cell r="AD17">
            <v>186</v>
          </cell>
          <cell r="AE17">
            <v>65</v>
          </cell>
          <cell r="AF17">
            <v>56</v>
          </cell>
          <cell r="AG17">
            <v>36</v>
          </cell>
        </row>
        <row r="18">
          <cell r="R18">
            <v>6037</v>
          </cell>
          <cell r="S18">
            <v>2554</v>
          </cell>
          <cell r="T18">
            <v>1634</v>
          </cell>
          <cell r="U18">
            <v>920</v>
          </cell>
          <cell r="X18">
            <v>12066</v>
          </cell>
          <cell r="Y18">
            <v>3979</v>
          </cell>
          <cell r="Z18">
            <v>1741</v>
          </cell>
          <cell r="AA18">
            <v>796</v>
          </cell>
        </row>
      </sheetData>
      <sheetData sheetId="4">
        <row r="5">
          <cell r="H5">
            <v>2986885</v>
          </cell>
        </row>
        <row r="6">
          <cell r="H6">
            <v>334688</v>
          </cell>
        </row>
        <row r="7">
          <cell r="H7">
            <v>6346925</v>
          </cell>
        </row>
        <row r="8">
          <cell r="H8">
            <v>929245</v>
          </cell>
        </row>
        <row r="9">
          <cell r="H9">
            <v>2961973</v>
          </cell>
        </row>
        <row r="10">
          <cell r="H10">
            <v>472745</v>
          </cell>
        </row>
        <row r="11">
          <cell r="H11">
            <v>1925406</v>
          </cell>
        </row>
        <row r="12">
          <cell r="H12">
            <v>817166</v>
          </cell>
        </row>
        <row r="13">
          <cell r="H13">
            <v>2227618</v>
          </cell>
        </row>
        <row r="14">
          <cell r="H14">
            <v>1089026</v>
          </cell>
        </row>
      </sheetData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FFE48B-7E2E-4BB1-BC9B-70F04034E872}">
  <dimension ref="A1:Y264"/>
  <sheetViews>
    <sheetView tabSelected="1" topLeftCell="A217" zoomScaleNormal="100" workbookViewId="0">
      <selection activeCell="R148" sqref="R148"/>
    </sheetView>
  </sheetViews>
  <sheetFormatPr defaultColWidth="10" defaultRowHeight="16.5"/>
  <cols>
    <col min="1" max="1" width="6.5" style="2" customWidth="1"/>
    <col min="2" max="2" width="5.75" style="2" customWidth="1"/>
    <col min="3" max="3" width="5.625" style="2" customWidth="1"/>
    <col min="4" max="4" width="5.875" style="2" customWidth="1"/>
    <col min="5" max="5" width="6.875" style="2" customWidth="1"/>
    <col min="6" max="6" width="6.375" style="2" customWidth="1"/>
    <col min="7" max="7" width="6.25" style="2" customWidth="1"/>
    <col min="8" max="8" width="6.5" style="2" customWidth="1"/>
    <col min="9" max="9" width="7.125" style="2" customWidth="1"/>
    <col min="10" max="10" width="6.125" style="2" customWidth="1"/>
    <col min="11" max="11" width="6.25" style="2" customWidth="1"/>
    <col min="12" max="12" width="6.125" style="2" customWidth="1"/>
    <col min="13" max="13" width="5.75" style="2" customWidth="1"/>
    <col min="14" max="14" width="8.875" style="2" customWidth="1"/>
    <col min="15" max="15" width="6.25" style="2" customWidth="1"/>
    <col min="16" max="16" width="5.25" style="2" bestFit="1" customWidth="1"/>
    <col min="17" max="17" width="12.25" style="2" customWidth="1"/>
    <col min="18" max="18" width="9.125" style="2" customWidth="1"/>
    <col min="19" max="19" width="13.75" style="2" customWidth="1"/>
    <col min="20" max="24" width="7" style="2" customWidth="1"/>
    <col min="25" max="256" width="10" style="2"/>
    <col min="257" max="257" width="6.5" style="2" customWidth="1"/>
    <col min="258" max="258" width="5.75" style="2" customWidth="1"/>
    <col min="259" max="259" width="5.625" style="2" customWidth="1"/>
    <col min="260" max="260" width="5.875" style="2" customWidth="1"/>
    <col min="261" max="261" width="6.875" style="2" customWidth="1"/>
    <col min="262" max="262" width="6.375" style="2" customWidth="1"/>
    <col min="263" max="263" width="6.25" style="2" customWidth="1"/>
    <col min="264" max="264" width="6.5" style="2" customWidth="1"/>
    <col min="265" max="265" width="7.125" style="2" customWidth="1"/>
    <col min="266" max="266" width="6.125" style="2" customWidth="1"/>
    <col min="267" max="267" width="6.25" style="2" customWidth="1"/>
    <col min="268" max="268" width="6.125" style="2" customWidth="1"/>
    <col min="269" max="269" width="5.75" style="2" customWidth="1"/>
    <col min="270" max="270" width="8.875" style="2" customWidth="1"/>
    <col min="271" max="271" width="6.25" style="2" customWidth="1"/>
    <col min="272" max="272" width="5.25" style="2" bestFit="1" customWidth="1"/>
    <col min="273" max="273" width="12.25" style="2" customWidth="1"/>
    <col min="274" max="274" width="9.125" style="2" customWidth="1"/>
    <col min="275" max="275" width="13.75" style="2" customWidth="1"/>
    <col min="276" max="280" width="7" style="2" customWidth="1"/>
    <col min="281" max="512" width="10" style="2"/>
    <col min="513" max="513" width="6.5" style="2" customWidth="1"/>
    <col min="514" max="514" width="5.75" style="2" customWidth="1"/>
    <col min="515" max="515" width="5.625" style="2" customWidth="1"/>
    <col min="516" max="516" width="5.875" style="2" customWidth="1"/>
    <col min="517" max="517" width="6.875" style="2" customWidth="1"/>
    <col min="518" max="518" width="6.375" style="2" customWidth="1"/>
    <col min="519" max="519" width="6.25" style="2" customWidth="1"/>
    <col min="520" max="520" width="6.5" style="2" customWidth="1"/>
    <col min="521" max="521" width="7.125" style="2" customWidth="1"/>
    <col min="522" max="522" width="6.125" style="2" customWidth="1"/>
    <col min="523" max="523" width="6.25" style="2" customWidth="1"/>
    <col min="524" max="524" width="6.125" style="2" customWidth="1"/>
    <col min="525" max="525" width="5.75" style="2" customWidth="1"/>
    <col min="526" max="526" width="8.875" style="2" customWidth="1"/>
    <col min="527" max="527" width="6.25" style="2" customWidth="1"/>
    <col min="528" max="528" width="5.25" style="2" bestFit="1" customWidth="1"/>
    <col min="529" max="529" width="12.25" style="2" customWidth="1"/>
    <col min="530" max="530" width="9.125" style="2" customWidth="1"/>
    <col min="531" max="531" width="13.75" style="2" customWidth="1"/>
    <col min="532" max="536" width="7" style="2" customWidth="1"/>
    <col min="537" max="768" width="10" style="2"/>
    <col min="769" max="769" width="6.5" style="2" customWidth="1"/>
    <col min="770" max="770" width="5.75" style="2" customWidth="1"/>
    <col min="771" max="771" width="5.625" style="2" customWidth="1"/>
    <col min="772" max="772" width="5.875" style="2" customWidth="1"/>
    <col min="773" max="773" width="6.875" style="2" customWidth="1"/>
    <col min="774" max="774" width="6.375" style="2" customWidth="1"/>
    <col min="775" max="775" width="6.25" style="2" customWidth="1"/>
    <col min="776" max="776" width="6.5" style="2" customWidth="1"/>
    <col min="777" max="777" width="7.125" style="2" customWidth="1"/>
    <col min="778" max="778" width="6.125" style="2" customWidth="1"/>
    <col min="779" max="779" width="6.25" style="2" customWidth="1"/>
    <col min="780" max="780" width="6.125" style="2" customWidth="1"/>
    <col min="781" max="781" width="5.75" style="2" customWidth="1"/>
    <col min="782" max="782" width="8.875" style="2" customWidth="1"/>
    <col min="783" max="783" width="6.25" style="2" customWidth="1"/>
    <col min="784" max="784" width="5.25" style="2" bestFit="1" customWidth="1"/>
    <col min="785" max="785" width="12.25" style="2" customWidth="1"/>
    <col min="786" max="786" width="9.125" style="2" customWidth="1"/>
    <col min="787" max="787" width="13.75" style="2" customWidth="1"/>
    <col min="788" max="792" width="7" style="2" customWidth="1"/>
    <col min="793" max="1024" width="10" style="2"/>
    <col min="1025" max="1025" width="6.5" style="2" customWidth="1"/>
    <col min="1026" max="1026" width="5.75" style="2" customWidth="1"/>
    <col min="1027" max="1027" width="5.625" style="2" customWidth="1"/>
    <col min="1028" max="1028" width="5.875" style="2" customWidth="1"/>
    <col min="1029" max="1029" width="6.875" style="2" customWidth="1"/>
    <col min="1030" max="1030" width="6.375" style="2" customWidth="1"/>
    <col min="1031" max="1031" width="6.25" style="2" customWidth="1"/>
    <col min="1032" max="1032" width="6.5" style="2" customWidth="1"/>
    <col min="1033" max="1033" width="7.125" style="2" customWidth="1"/>
    <col min="1034" max="1034" width="6.125" style="2" customWidth="1"/>
    <col min="1035" max="1035" width="6.25" style="2" customWidth="1"/>
    <col min="1036" max="1036" width="6.125" style="2" customWidth="1"/>
    <col min="1037" max="1037" width="5.75" style="2" customWidth="1"/>
    <col min="1038" max="1038" width="8.875" style="2" customWidth="1"/>
    <col min="1039" max="1039" width="6.25" style="2" customWidth="1"/>
    <col min="1040" max="1040" width="5.25" style="2" bestFit="1" customWidth="1"/>
    <col min="1041" max="1041" width="12.25" style="2" customWidth="1"/>
    <col min="1042" max="1042" width="9.125" style="2" customWidth="1"/>
    <col min="1043" max="1043" width="13.75" style="2" customWidth="1"/>
    <col min="1044" max="1048" width="7" style="2" customWidth="1"/>
    <col min="1049" max="1280" width="10" style="2"/>
    <col min="1281" max="1281" width="6.5" style="2" customWidth="1"/>
    <col min="1282" max="1282" width="5.75" style="2" customWidth="1"/>
    <col min="1283" max="1283" width="5.625" style="2" customWidth="1"/>
    <col min="1284" max="1284" width="5.875" style="2" customWidth="1"/>
    <col min="1285" max="1285" width="6.875" style="2" customWidth="1"/>
    <col min="1286" max="1286" width="6.375" style="2" customWidth="1"/>
    <col min="1287" max="1287" width="6.25" style="2" customWidth="1"/>
    <col min="1288" max="1288" width="6.5" style="2" customWidth="1"/>
    <col min="1289" max="1289" width="7.125" style="2" customWidth="1"/>
    <col min="1290" max="1290" width="6.125" style="2" customWidth="1"/>
    <col min="1291" max="1291" width="6.25" style="2" customWidth="1"/>
    <col min="1292" max="1292" width="6.125" style="2" customWidth="1"/>
    <col min="1293" max="1293" width="5.75" style="2" customWidth="1"/>
    <col min="1294" max="1294" width="8.875" style="2" customWidth="1"/>
    <col min="1295" max="1295" width="6.25" style="2" customWidth="1"/>
    <col min="1296" max="1296" width="5.25" style="2" bestFit="1" customWidth="1"/>
    <col min="1297" max="1297" width="12.25" style="2" customWidth="1"/>
    <col min="1298" max="1298" width="9.125" style="2" customWidth="1"/>
    <col min="1299" max="1299" width="13.75" style="2" customWidth="1"/>
    <col min="1300" max="1304" width="7" style="2" customWidth="1"/>
    <col min="1305" max="1536" width="10" style="2"/>
    <col min="1537" max="1537" width="6.5" style="2" customWidth="1"/>
    <col min="1538" max="1538" width="5.75" style="2" customWidth="1"/>
    <col min="1539" max="1539" width="5.625" style="2" customWidth="1"/>
    <col min="1540" max="1540" width="5.875" style="2" customWidth="1"/>
    <col min="1541" max="1541" width="6.875" style="2" customWidth="1"/>
    <col min="1542" max="1542" width="6.375" style="2" customWidth="1"/>
    <col min="1543" max="1543" width="6.25" style="2" customWidth="1"/>
    <col min="1544" max="1544" width="6.5" style="2" customWidth="1"/>
    <col min="1545" max="1545" width="7.125" style="2" customWidth="1"/>
    <col min="1546" max="1546" width="6.125" style="2" customWidth="1"/>
    <col min="1547" max="1547" width="6.25" style="2" customWidth="1"/>
    <col min="1548" max="1548" width="6.125" style="2" customWidth="1"/>
    <col min="1549" max="1549" width="5.75" style="2" customWidth="1"/>
    <col min="1550" max="1550" width="8.875" style="2" customWidth="1"/>
    <col min="1551" max="1551" width="6.25" style="2" customWidth="1"/>
    <col min="1552" max="1552" width="5.25" style="2" bestFit="1" customWidth="1"/>
    <col min="1553" max="1553" width="12.25" style="2" customWidth="1"/>
    <col min="1554" max="1554" width="9.125" style="2" customWidth="1"/>
    <col min="1555" max="1555" width="13.75" style="2" customWidth="1"/>
    <col min="1556" max="1560" width="7" style="2" customWidth="1"/>
    <col min="1561" max="1792" width="10" style="2"/>
    <col min="1793" max="1793" width="6.5" style="2" customWidth="1"/>
    <col min="1794" max="1794" width="5.75" style="2" customWidth="1"/>
    <col min="1795" max="1795" width="5.625" style="2" customWidth="1"/>
    <col min="1796" max="1796" width="5.875" style="2" customWidth="1"/>
    <col min="1797" max="1797" width="6.875" style="2" customWidth="1"/>
    <col min="1798" max="1798" width="6.375" style="2" customWidth="1"/>
    <col min="1799" max="1799" width="6.25" style="2" customWidth="1"/>
    <col min="1800" max="1800" width="6.5" style="2" customWidth="1"/>
    <col min="1801" max="1801" width="7.125" style="2" customWidth="1"/>
    <col min="1802" max="1802" width="6.125" style="2" customWidth="1"/>
    <col min="1803" max="1803" width="6.25" style="2" customWidth="1"/>
    <col min="1804" max="1804" width="6.125" style="2" customWidth="1"/>
    <col min="1805" max="1805" width="5.75" style="2" customWidth="1"/>
    <col min="1806" max="1806" width="8.875" style="2" customWidth="1"/>
    <col min="1807" max="1807" width="6.25" style="2" customWidth="1"/>
    <col min="1808" max="1808" width="5.25" style="2" bestFit="1" customWidth="1"/>
    <col min="1809" max="1809" width="12.25" style="2" customWidth="1"/>
    <col min="1810" max="1810" width="9.125" style="2" customWidth="1"/>
    <col min="1811" max="1811" width="13.75" style="2" customWidth="1"/>
    <col min="1812" max="1816" width="7" style="2" customWidth="1"/>
    <col min="1817" max="2048" width="10" style="2"/>
    <col min="2049" max="2049" width="6.5" style="2" customWidth="1"/>
    <col min="2050" max="2050" width="5.75" style="2" customWidth="1"/>
    <col min="2051" max="2051" width="5.625" style="2" customWidth="1"/>
    <col min="2052" max="2052" width="5.875" style="2" customWidth="1"/>
    <col min="2053" max="2053" width="6.875" style="2" customWidth="1"/>
    <col min="2054" max="2054" width="6.375" style="2" customWidth="1"/>
    <col min="2055" max="2055" width="6.25" style="2" customWidth="1"/>
    <col min="2056" max="2056" width="6.5" style="2" customWidth="1"/>
    <col min="2057" max="2057" width="7.125" style="2" customWidth="1"/>
    <col min="2058" max="2058" width="6.125" style="2" customWidth="1"/>
    <col min="2059" max="2059" width="6.25" style="2" customWidth="1"/>
    <col min="2060" max="2060" width="6.125" style="2" customWidth="1"/>
    <col min="2061" max="2061" width="5.75" style="2" customWidth="1"/>
    <col min="2062" max="2062" width="8.875" style="2" customWidth="1"/>
    <col min="2063" max="2063" width="6.25" style="2" customWidth="1"/>
    <col min="2064" max="2064" width="5.25" style="2" bestFit="1" customWidth="1"/>
    <col min="2065" max="2065" width="12.25" style="2" customWidth="1"/>
    <col min="2066" max="2066" width="9.125" style="2" customWidth="1"/>
    <col min="2067" max="2067" width="13.75" style="2" customWidth="1"/>
    <col min="2068" max="2072" width="7" style="2" customWidth="1"/>
    <col min="2073" max="2304" width="10" style="2"/>
    <col min="2305" max="2305" width="6.5" style="2" customWidth="1"/>
    <col min="2306" max="2306" width="5.75" style="2" customWidth="1"/>
    <col min="2307" max="2307" width="5.625" style="2" customWidth="1"/>
    <col min="2308" max="2308" width="5.875" style="2" customWidth="1"/>
    <col min="2309" max="2309" width="6.875" style="2" customWidth="1"/>
    <col min="2310" max="2310" width="6.375" style="2" customWidth="1"/>
    <col min="2311" max="2311" width="6.25" style="2" customWidth="1"/>
    <col min="2312" max="2312" width="6.5" style="2" customWidth="1"/>
    <col min="2313" max="2313" width="7.125" style="2" customWidth="1"/>
    <col min="2314" max="2314" width="6.125" style="2" customWidth="1"/>
    <col min="2315" max="2315" width="6.25" style="2" customWidth="1"/>
    <col min="2316" max="2316" width="6.125" style="2" customWidth="1"/>
    <col min="2317" max="2317" width="5.75" style="2" customWidth="1"/>
    <col min="2318" max="2318" width="8.875" style="2" customWidth="1"/>
    <col min="2319" max="2319" width="6.25" style="2" customWidth="1"/>
    <col min="2320" max="2320" width="5.25" style="2" bestFit="1" customWidth="1"/>
    <col min="2321" max="2321" width="12.25" style="2" customWidth="1"/>
    <col min="2322" max="2322" width="9.125" style="2" customWidth="1"/>
    <col min="2323" max="2323" width="13.75" style="2" customWidth="1"/>
    <col min="2324" max="2328" width="7" style="2" customWidth="1"/>
    <col min="2329" max="2560" width="10" style="2"/>
    <col min="2561" max="2561" width="6.5" style="2" customWidth="1"/>
    <col min="2562" max="2562" width="5.75" style="2" customWidth="1"/>
    <col min="2563" max="2563" width="5.625" style="2" customWidth="1"/>
    <col min="2564" max="2564" width="5.875" style="2" customWidth="1"/>
    <col min="2565" max="2565" width="6.875" style="2" customWidth="1"/>
    <col min="2566" max="2566" width="6.375" style="2" customWidth="1"/>
    <col min="2567" max="2567" width="6.25" style="2" customWidth="1"/>
    <col min="2568" max="2568" width="6.5" style="2" customWidth="1"/>
    <col min="2569" max="2569" width="7.125" style="2" customWidth="1"/>
    <col min="2570" max="2570" width="6.125" style="2" customWidth="1"/>
    <col min="2571" max="2571" width="6.25" style="2" customWidth="1"/>
    <col min="2572" max="2572" width="6.125" style="2" customWidth="1"/>
    <col min="2573" max="2573" width="5.75" style="2" customWidth="1"/>
    <col min="2574" max="2574" width="8.875" style="2" customWidth="1"/>
    <col min="2575" max="2575" width="6.25" style="2" customWidth="1"/>
    <col min="2576" max="2576" width="5.25" style="2" bestFit="1" customWidth="1"/>
    <col min="2577" max="2577" width="12.25" style="2" customWidth="1"/>
    <col min="2578" max="2578" width="9.125" style="2" customWidth="1"/>
    <col min="2579" max="2579" width="13.75" style="2" customWidth="1"/>
    <col min="2580" max="2584" width="7" style="2" customWidth="1"/>
    <col min="2585" max="2816" width="10" style="2"/>
    <col min="2817" max="2817" width="6.5" style="2" customWidth="1"/>
    <col min="2818" max="2818" width="5.75" style="2" customWidth="1"/>
    <col min="2819" max="2819" width="5.625" style="2" customWidth="1"/>
    <col min="2820" max="2820" width="5.875" style="2" customWidth="1"/>
    <col min="2821" max="2821" width="6.875" style="2" customWidth="1"/>
    <col min="2822" max="2822" width="6.375" style="2" customWidth="1"/>
    <col min="2823" max="2823" width="6.25" style="2" customWidth="1"/>
    <col min="2824" max="2824" width="6.5" style="2" customWidth="1"/>
    <col min="2825" max="2825" width="7.125" style="2" customWidth="1"/>
    <col min="2826" max="2826" width="6.125" style="2" customWidth="1"/>
    <col min="2827" max="2827" width="6.25" style="2" customWidth="1"/>
    <col min="2828" max="2828" width="6.125" style="2" customWidth="1"/>
    <col min="2829" max="2829" width="5.75" style="2" customWidth="1"/>
    <col min="2830" max="2830" width="8.875" style="2" customWidth="1"/>
    <col min="2831" max="2831" width="6.25" style="2" customWidth="1"/>
    <col min="2832" max="2832" width="5.25" style="2" bestFit="1" customWidth="1"/>
    <col min="2833" max="2833" width="12.25" style="2" customWidth="1"/>
    <col min="2834" max="2834" width="9.125" style="2" customWidth="1"/>
    <col min="2835" max="2835" width="13.75" style="2" customWidth="1"/>
    <col min="2836" max="2840" width="7" style="2" customWidth="1"/>
    <col min="2841" max="3072" width="10" style="2"/>
    <col min="3073" max="3073" width="6.5" style="2" customWidth="1"/>
    <col min="3074" max="3074" width="5.75" style="2" customWidth="1"/>
    <col min="3075" max="3075" width="5.625" style="2" customWidth="1"/>
    <col min="3076" max="3076" width="5.875" style="2" customWidth="1"/>
    <col min="3077" max="3077" width="6.875" style="2" customWidth="1"/>
    <col min="3078" max="3078" width="6.375" style="2" customWidth="1"/>
    <col min="3079" max="3079" width="6.25" style="2" customWidth="1"/>
    <col min="3080" max="3080" width="6.5" style="2" customWidth="1"/>
    <col min="3081" max="3081" width="7.125" style="2" customWidth="1"/>
    <col min="3082" max="3082" width="6.125" style="2" customWidth="1"/>
    <col min="3083" max="3083" width="6.25" style="2" customWidth="1"/>
    <col min="3084" max="3084" width="6.125" style="2" customWidth="1"/>
    <col min="3085" max="3085" width="5.75" style="2" customWidth="1"/>
    <col min="3086" max="3086" width="8.875" style="2" customWidth="1"/>
    <col min="3087" max="3087" width="6.25" style="2" customWidth="1"/>
    <col min="3088" max="3088" width="5.25" style="2" bestFit="1" customWidth="1"/>
    <col min="3089" max="3089" width="12.25" style="2" customWidth="1"/>
    <col min="3090" max="3090" width="9.125" style="2" customWidth="1"/>
    <col min="3091" max="3091" width="13.75" style="2" customWidth="1"/>
    <col min="3092" max="3096" width="7" style="2" customWidth="1"/>
    <col min="3097" max="3328" width="10" style="2"/>
    <col min="3329" max="3329" width="6.5" style="2" customWidth="1"/>
    <col min="3330" max="3330" width="5.75" style="2" customWidth="1"/>
    <col min="3331" max="3331" width="5.625" style="2" customWidth="1"/>
    <col min="3332" max="3332" width="5.875" style="2" customWidth="1"/>
    <col min="3333" max="3333" width="6.875" style="2" customWidth="1"/>
    <col min="3334" max="3334" width="6.375" style="2" customWidth="1"/>
    <col min="3335" max="3335" width="6.25" style="2" customWidth="1"/>
    <col min="3336" max="3336" width="6.5" style="2" customWidth="1"/>
    <col min="3337" max="3337" width="7.125" style="2" customWidth="1"/>
    <col min="3338" max="3338" width="6.125" style="2" customWidth="1"/>
    <col min="3339" max="3339" width="6.25" style="2" customWidth="1"/>
    <col min="3340" max="3340" width="6.125" style="2" customWidth="1"/>
    <col min="3341" max="3341" width="5.75" style="2" customWidth="1"/>
    <col min="3342" max="3342" width="8.875" style="2" customWidth="1"/>
    <col min="3343" max="3343" width="6.25" style="2" customWidth="1"/>
    <col min="3344" max="3344" width="5.25" style="2" bestFit="1" customWidth="1"/>
    <col min="3345" max="3345" width="12.25" style="2" customWidth="1"/>
    <col min="3346" max="3346" width="9.125" style="2" customWidth="1"/>
    <col min="3347" max="3347" width="13.75" style="2" customWidth="1"/>
    <col min="3348" max="3352" width="7" style="2" customWidth="1"/>
    <col min="3353" max="3584" width="10" style="2"/>
    <col min="3585" max="3585" width="6.5" style="2" customWidth="1"/>
    <col min="3586" max="3586" width="5.75" style="2" customWidth="1"/>
    <col min="3587" max="3587" width="5.625" style="2" customWidth="1"/>
    <col min="3588" max="3588" width="5.875" style="2" customWidth="1"/>
    <col min="3589" max="3589" width="6.875" style="2" customWidth="1"/>
    <col min="3590" max="3590" width="6.375" style="2" customWidth="1"/>
    <col min="3591" max="3591" width="6.25" style="2" customWidth="1"/>
    <col min="3592" max="3592" width="6.5" style="2" customWidth="1"/>
    <col min="3593" max="3593" width="7.125" style="2" customWidth="1"/>
    <col min="3594" max="3594" width="6.125" style="2" customWidth="1"/>
    <col min="3595" max="3595" width="6.25" style="2" customWidth="1"/>
    <col min="3596" max="3596" width="6.125" style="2" customWidth="1"/>
    <col min="3597" max="3597" width="5.75" style="2" customWidth="1"/>
    <col min="3598" max="3598" width="8.875" style="2" customWidth="1"/>
    <col min="3599" max="3599" width="6.25" style="2" customWidth="1"/>
    <col min="3600" max="3600" width="5.25" style="2" bestFit="1" customWidth="1"/>
    <col min="3601" max="3601" width="12.25" style="2" customWidth="1"/>
    <col min="3602" max="3602" width="9.125" style="2" customWidth="1"/>
    <col min="3603" max="3603" width="13.75" style="2" customWidth="1"/>
    <col min="3604" max="3608" width="7" style="2" customWidth="1"/>
    <col min="3609" max="3840" width="10" style="2"/>
    <col min="3841" max="3841" width="6.5" style="2" customWidth="1"/>
    <col min="3842" max="3842" width="5.75" style="2" customWidth="1"/>
    <col min="3843" max="3843" width="5.625" style="2" customWidth="1"/>
    <col min="3844" max="3844" width="5.875" style="2" customWidth="1"/>
    <col min="3845" max="3845" width="6.875" style="2" customWidth="1"/>
    <col min="3846" max="3846" width="6.375" style="2" customWidth="1"/>
    <col min="3847" max="3847" width="6.25" style="2" customWidth="1"/>
    <col min="3848" max="3848" width="6.5" style="2" customWidth="1"/>
    <col min="3849" max="3849" width="7.125" style="2" customWidth="1"/>
    <col min="3850" max="3850" width="6.125" style="2" customWidth="1"/>
    <col min="3851" max="3851" width="6.25" style="2" customWidth="1"/>
    <col min="3852" max="3852" width="6.125" style="2" customWidth="1"/>
    <col min="3853" max="3853" width="5.75" style="2" customWidth="1"/>
    <col min="3854" max="3854" width="8.875" style="2" customWidth="1"/>
    <col min="3855" max="3855" width="6.25" style="2" customWidth="1"/>
    <col min="3856" max="3856" width="5.25" style="2" bestFit="1" customWidth="1"/>
    <col min="3857" max="3857" width="12.25" style="2" customWidth="1"/>
    <col min="3858" max="3858" width="9.125" style="2" customWidth="1"/>
    <col min="3859" max="3859" width="13.75" style="2" customWidth="1"/>
    <col min="3860" max="3864" width="7" style="2" customWidth="1"/>
    <col min="3865" max="4096" width="10" style="2"/>
    <col min="4097" max="4097" width="6.5" style="2" customWidth="1"/>
    <col min="4098" max="4098" width="5.75" style="2" customWidth="1"/>
    <col min="4099" max="4099" width="5.625" style="2" customWidth="1"/>
    <col min="4100" max="4100" width="5.875" style="2" customWidth="1"/>
    <col min="4101" max="4101" width="6.875" style="2" customWidth="1"/>
    <col min="4102" max="4102" width="6.375" style="2" customWidth="1"/>
    <col min="4103" max="4103" width="6.25" style="2" customWidth="1"/>
    <col min="4104" max="4104" width="6.5" style="2" customWidth="1"/>
    <col min="4105" max="4105" width="7.125" style="2" customWidth="1"/>
    <col min="4106" max="4106" width="6.125" style="2" customWidth="1"/>
    <col min="4107" max="4107" width="6.25" style="2" customWidth="1"/>
    <col min="4108" max="4108" width="6.125" style="2" customWidth="1"/>
    <col min="4109" max="4109" width="5.75" style="2" customWidth="1"/>
    <col min="4110" max="4110" width="8.875" style="2" customWidth="1"/>
    <col min="4111" max="4111" width="6.25" style="2" customWidth="1"/>
    <col min="4112" max="4112" width="5.25" style="2" bestFit="1" customWidth="1"/>
    <col min="4113" max="4113" width="12.25" style="2" customWidth="1"/>
    <col min="4114" max="4114" width="9.125" style="2" customWidth="1"/>
    <col min="4115" max="4115" width="13.75" style="2" customWidth="1"/>
    <col min="4116" max="4120" width="7" style="2" customWidth="1"/>
    <col min="4121" max="4352" width="10" style="2"/>
    <col min="4353" max="4353" width="6.5" style="2" customWidth="1"/>
    <col min="4354" max="4354" width="5.75" style="2" customWidth="1"/>
    <col min="4355" max="4355" width="5.625" style="2" customWidth="1"/>
    <col min="4356" max="4356" width="5.875" style="2" customWidth="1"/>
    <col min="4357" max="4357" width="6.875" style="2" customWidth="1"/>
    <col min="4358" max="4358" width="6.375" style="2" customWidth="1"/>
    <col min="4359" max="4359" width="6.25" style="2" customWidth="1"/>
    <col min="4360" max="4360" width="6.5" style="2" customWidth="1"/>
    <col min="4361" max="4361" width="7.125" style="2" customWidth="1"/>
    <col min="4362" max="4362" width="6.125" style="2" customWidth="1"/>
    <col min="4363" max="4363" width="6.25" style="2" customWidth="1"/>
    <col min="4364" max="4364" width="6.125" style="2" customWidth="1"/>
    <col min="4365" max="4365" width="5.75" style="2" customWidth="1"/>
    <col min="4366" max="4366" width="8.875" style="2" customWidth="1"/>
    <col min="4367" max="4367" width="6.25" style="2" customWidth="1"/>
    <col min="4368" max="4368" width="5.25" style="2" bestFit="1" customWidth="1"/>
    <col min="4369" max="4369" width="12.25" style="2" customWidth="1"/>
    <col min="4370" max="4370" width="9.125" style="2" customWidth="1"/>
    <col min="4371" max="4371" width="13.75" style="2" customWidth="1"/>
    <col min="4372" max="4376" width="7" style="2" customWidth="1"/>
    <col min="4377" max="4608" width="10" style="2"/>
    <col min="4609" max="4609" width="6.5" style="2" customWidth="1"/>
    <col min="4610" max="4610" width="5.75" style="2" customWidth="1"/>
    <col min="4611" max="4611" width="5.625" style="2" customWidth="1"/>
    <col min="4612" max="4612" width="5.875" style="2" customWidth="1"/>
    <col min="4613" max="4613" width="6.875" style="2" customWidth="1"/>
    <col min="4614" max="4614" width="6.375" style="2" customWidth="1"/>
    <col min="4615" max="4615" width="6.25" style="2" customWidth="1"/>
    <col min="4616" max="4616" width="6.5" style="2" customWidth="1"/>
    <col min="4617" max="4617" width="7.125" style="2" customWidth="1"/>
    <col min="4618" max="4618" width="6.125" style="2" customWidth="1"/>
    <col min="4619" max="4619" width="6.25" style="2" customWidth="1"/>
    <col min="4620" max="4620" width="6.125" style="2" customWidth="1"/>
    <col min="4621" max="4621" width="5.75" style="2" customWidth="1"/>
    <col min="4622" max="4622" width="8.875" style="2" customWidth="1"/>
    <col min="4623" max="4623" width="6.25" style="2" customWidth="1"/>
    <col min="4624" max="4624" width="5.25" style="2" bestFit="1" customWidth="1"/>
    <col min="4625" max="4625" width="12.25" style="2" customWidth="1"/>
    <col min="4626" max="4626" width="9.125" style="2" customWidth="1"/>
    <col min="4627" max="4627" width="13.75" style="2" customWidth="1"/>
    <col min="4628" max="4632" width="7" style="2" customWidth="1"/>
    <col min="4633" max="4864" width="10" style="2"/>
    <col min="4865" max="4865" width="6.5" style="2" customWidth="1"/>
    <col min="4866" max="4866" width="5.75" style="2" customWidth="1"/>
    <col min="4867" max="4867" width="5.625" style="2" customWidth="1"/>
    <col min="4868" max="4868" width="5.875" style="2" customWidth="1"/>
    <col min="4869" max="4869" width="6.875" style="2" customWidth="1"/>
    <col min="4870" max="4870" width="6.375" style="2" customWidth="1"/>
    <col min="4871" max="4871" width="6.25" style="2" customWidth="1"/>
    <col min="4872" max="4872" width="6.5" style="2" customWidth="1"/>
    <col min="4873" max="4873" width="7.125" style="2" customWidth="1"/>
    <col min="4874" max="4874" width="6.125" style="2" customWidth="1"/>
    <col min="4875" max="4875" width="6.25" style="2" customWidth="1"/>
    <col min="4876" max="4876" width="6.125" style="2" customWidth="1"/>
    <col min="4877" max="4877" width="5.75" style="2" customWidth="1"/>
    <col min="4878" max="4878" width="8.875" style="2" customWidth="1"/>
    <col min="4879" max="4879" width="6.25" style="2" customWidth="1"/>
    <col min="4880" max="4880" width="5.25" style="2" bestFit="1" customWidth="1"/>
    <col min="4881" max="4881" width="12.25" style="2" customWidth="1"/>
    <col min="4882" max="4882" width="9.125" style="2" customWidth="1"/>
    <col min="4883" max="4883" width="13.75" style="2" customWidth="1"/>
    <col min="4884" max="4888" width="7" style="2" customWidth="1"/>
    <col min="4889" max="5120" width="10" style="2"/>
    <col min="5121" max="5121" width="6.5" style="2" customWidth="1"/>
    <col min="5122" max="5122" width="5.75" style="2" customWidth="1"/>
    <col min="5123" max="5123" width="5.625" style="2" customWidth="1"/>
    <col min="5124" max="5124" width="5.875" style="2" customWidth="1"/>
    <col min="5125" max="5125" width="6.875" style="2" customWidth="1"/>
    <col min="5126" max="5126" width="6.375" style="2" customWidth="1"/>
    <col min="5127" max="5127" width="6.25" style="2" customWidth="1"/>
    <col min="5128" max="5128" width="6.5" style="2" customWidth="1"/>
    <col min="5129" max="5129" width="7.125" style="2" customWidth="1"/>
    <col min="5130" max="5130" width="6.125" style="2" customWidth="1"/>
    <col min="5131" max="5131" width="6.25" style="2" customWidth="1"/>
    <col min="5132" max="5132" width="6.125" style="2" customWidth="1"/>
    <col min="5133" max="5133" width="5.75" style="2" customWidth="1"/>
    <col min="5134" max="5134" width="8.875" style="2" customWidth="1"/>
    <col min="5135" max="5135" width="6.25" style="2" customWidth="1"/>
    <col min="5136" max="5136" width="5.25" style="2" bestFit="1" customWidth="1"/>
    <col min="5137" max="5137" width="12.25" style="2" customWidth="1"/>
    <col min="5138" max="5138" width="9.125" style="2" customWidth="1"/>
    <col min="5139" max="5139" width="13.75" style="2" customWidth="1"/>
    <col min="5140" max="5144" width="7" style="2" customWidth="1"/>
    <col min="5145" max="5376" width="10" style="2"/>
    <col min="5377" max="5377" width="6.5" style="2" customWidth="1"/>
    <col min="5378" max="5378" width="5.75" style="2" customWidth="1"/>
    <col min="5379" max="5379" width="5.625" style="2" customWidth="1"/>
    <col min="5380" max="5380" width="5.875" style="2" customWidth="1"/>
    <col min="5381" max="5381" width="6.875" style="2" customWidth="1"/>
    <col min="5382" max="5382" width="6.375" style="2" customWidth="1"/>
    <col min="5383" max="5383" width="6.25" style="2" customWidth="1"/>
    <col min="5384" max="5384" width="6.5" style="2" customWidth="1"/>
    <col min="5385" max="5385" width="7.125" style="2" customWidth="1"/>
    <col min="5386" max="5386" width="6.125" style="2" customWidth="1"/>
    <col min="5387" max="5387" width="6.25" style="2" customWidth="1"/>
    <col min="5388" max="5388" width="6.125" style="2" customWidth="1"/>
    <col min="5389" max="5389" width="5.75" style="2" customWidth="1"/>
    <col min="5390" max="5390" width="8.875" style="2" customWidth="1"/>
    <col min="5391" max="5391" width="6.25" style="2" customWidth="1"/>
    <col min="5392" max="5392" width="5.25" style="2" bestFit="1" customWidth="1"/>
    <col min="5393" max="5393" width="12.25" style="2" customWidth="1"/>
    <col min="5394" max="5394" width="9.125" style="2" customWidth="1"/>
    <col min="5395" max="5395" width="13.75" style="2" customWidth="1"/>
    <col min="5396" max="5400" width="7" style="2" customWidth="1"/>
    <col min="5401" max="5632" width="10" style="2"/>
    <col min="5633" max="5633" width="6.5" style="2" customWidth="1"/>
    <col min="5634" max="5634" width="5.75" style="2" customWidth="1"/>
    <col min="5635" max="5635" width="5.625" style="2" customWidth="1"/>
    <col min="5636" max="5636" width="5.875" style="2" customWidth="1"/>
    <col min="5637" max="5637" width="6.875" style="2" customWidth="1"/>
    <col min="5638" max="5638" width="6.375" style="2" customWidth="1"/>
    <col min="5639" max="5639" width="6.25" style="2" customWidth="1"/>
    <col min="5640" max="5640" width="6.5" style="2" customWidth="1"/>
    <col min="5641" max="5641" width="7.125" style="2" customWidth="1"/>
    <col min="5642" max="5642" width="6.125" style="2" customWidth="1"/>
    <col min="5643" max="5643" width="6.25" style="2" customWidth="1"/>
    <col min="5644" max="5644" width="6.125" style="2" customWidth="1"/>
    <col min="5645" max="5645" width="5.75" style="2" customWidth="1"/>
    <col min="5646" max="5646" width="8.875" style="2" customWidth="1"/>
    <col min="5647" max="5647" width="6.25" style="2" customWidth="1"/>
    <col min="5648" max="5648" width="5.25" style="2" bestFit="1" customWidth="1"/>
    <col min="5649" max="5649" width="12.25" style="2" customWidth="1"/>
    <col min="5650" max="5650" width="9.125" style="2" customWidth="1"/>
    <col min="5651" max="5651" width="13.75" style="2" customWidth="1"/>
    <col min="5652" max="5656" width="7" style="2" customWidth="1"/>
    <col min="5657" max="5888" width="10" style="2"/>
    <col min="5889" max="5889" width="6.5" style="2" customWidth="1"/>
    <col min="5890" max="5890" width="5.75" style="2" customWidth="1"/>
    <col min="5891" max="5891" width="5.625" style="2" customWidth="1"/>
    <col min="5892" max="5892" width="5.875" style="2" customWidth="1"/>
    <col min="5893" max="5893" width="6.875" style="2" customWidth="1"/>
    <col min="5894" max="5894" width="6.375" style="2" customWidth="1"/>
    <col min="5895" max="5895" width="6.25" style="2" customWidth="1"/>
    <col min="5896" max="5896" width="6.5" style="2" customWidth="1"/>
    <col min="5897" max="5897" width="7.125" style="2" customWidth="1"/>
    <col min="5898" max="5898" width="6.125" style="2" customWidth="1"/>
    <col min="5899" max="5899" width="6.25" style="2" customWidth="1"/>
    <col min="5900" max="5900" width="6.125" style="2" customWidth="1"/>
    <col min="5901" max="5901" width="5.75" style="2" customWidth="1"/>
    <col min="5902" max="5902" width="8.875" style="2" customWidth="1"/>
    <col min="5903" max="5903" width="6.25" style="2" customWidth="1"/>
    <col min="5904" max="5904" width="5.25" style="2" bestFit="1" customWidth="1"/>
    <col min="5905" max="5905" width="12.25" style="2" customWidth="1"/>
    <col min="5906" max="5906" width="9.125" style="2" customWidth="1"/>
    <col min="5907" max="5907" width="13.75" style="2" customWidth="1"/>
    <col min="5908" max="5912" width="7" style="2" customWidth="1"/>
    <col min="5913" max="6144" width="10" style="2"/>
    <col min="6145" max="6145" width="6.5" style="2" customWidth="1"/>
    <col min="6146" max="6146" width="5.75" style="2" customWidth="1"/>
    <col min="6147" max="6147" width="5.625" style="2" customWidth="1"/>
    <col min="6148" max="6148" width="5.875" style="2" customWidth="1"/>
    <col min="6149" max="6149" width="6.875" style="2" customWidth="1"/>
    <col min="6150" max="6150" width="6.375" style="2" customWidth="1"/>
    <col min="6151" max="6151" width="6.25" style="2" customWidth="1"/>
    <col min="6152" max="6152" width="6.5" style="2" customWidth="1"/>
    <col min="6153" max="6153" width="7.125" style="2" customWidth="1"/>
    <col min="6154" max="6154" width="6.125" style="2" customWidth="1"/>
    <col min="6155" max="6155" width="6.25" style="2" customWidth="1"/>
    <col min="6156" max="6156" width="6.125" style="2" customWidth="1"/>
    <col min="6157" max="6157" width="5.75" style="2" customWidth="1"/>
    <col min="6158" max="6158" width="8.875" style="2" customWidth="1"/>
    <col min="6159" max="6159" width="6.25" style="2" customWidth="1"/>
    <col min="6160" max="6160" width="5.25" style="2" bestFit="1" customWidth="1"/>
    <col min="6161" max="6161" width="12.25" style="2" customWidth="1"/>
    <col min="6162" max="6162" width="9.125" style="2" customWidth="1"/>
    <col min="6163" max="6163" width="13.75" style="2" customWidth="1"/>
    <col min="6164" max="6168" width="7" style="2" customWidth="1"/>
    <col min="6169" max="6400" width="10" style="2"/>
    <col min="6401" max="6401" width="6.5" style="2" customWidth="1"/>
    <col min="6402" max="6402" width="5.75" style="2" customWidth="1"/>
    <col min="6403" max="6403" width="5.625" style="2" customWidth="1"/>
    <col min="6404" max="6404" width="5.875" style="2" customWidth="1"/>
    <col min="6405" max="6405" width="6.875" style="2" customWidth="1"/>
    <col min="6406" max="6406" width="6.375" style="2" customWidth="1"/>
    <col min="6407" max="6407" width="6.25" style="2" customWidth="1"/>
    <col min="6408" max="6408" width="6.5" style="2" customWidth="1"/>
    <col min="6409" max="6409" width="7.125" style="2" customWidth="1"/>
    <col min="6410" max="6410" width="6.125" style="2" customWidth="1"/>
    <col min="6411" max="6411" width="6.25" style="2" customWidth="1"/>
    <col min="6412" max="6412" width="6.125" style="2" customWidth="1"/>
    <col min="6413" max="6413" width="5.75" style="2" customWidth="1"/>
    <col min="6414" max="6414" width="8.875" style="2" customWidth="1"/>
    <col min="6415" max="6415" width="6.25" style="2" customWidth="1"/>
    <col min="6416" max="6416" width="5.25" style="2" bestFit="1" customWidth="1"/>
    <col min="6417" max="6417" width="12.25" style="2" customWidth="1"/>
    <col min="6418" max="6418" width="9.125" style="2" customWidth="1"/>
    <col min="6419" max="6419" width="13.75" style="2" customWidth="1"/>
    <col min="6420" max="6424" width="7" style="2" customWidth="1"/>
    <col min="6425" max="6656" width="10" style="2"/>
    <col min="6657" max="6657" width="6.5" style="2" customWidth="1"/>
    <col min="6658" max="6658" width="5.75" style="2" customWidth="1"/>
    <col min="6659" max="6659" width="5.625" style="2" customWidth="1"/>
    <col min="6660" max="6660" width="5.875" style="2" customWidth="1"/>
    <col min="6661" max="6661" width="6.875" style="2" customWidth="1"/>
    <col min="6662" max="6662" width="6.375" style="2" customWidth="1"/>
    <col min="6663" max="6663" width="6.25" style="2" customWidth="1"/>
    <col min="6664" max="6664" width="6.5" style="2" customWidth="1"/>
    <col min="6665" max="6665" width="7.125" style="2" customWidth="1"/>
    <col min="6666" max="6666" width="6.125" style="2" customWidth="1"/>
    <col min="6667" max="6667" width="6.25" style="2" customWidth="1"/>
    <col min="6668" max="6668" width="6.125" style="2" customWidth="1"/>
    <col min="6669" max="6669" width="5.75" style="2" customWidth="1"/>
    <col min="6670" max="6670" width="8.875" style="2" customWidth="1"/>
    <col min="6671" max="6671" width="6.25" style="2" customWidth="1"/>
    <col min="6672" max="6672" width="5.25" style="2" bestFit="1" customWidth="1"/>
    <col min="6673" max="6673" width="12.25" style="2" customWidth="1"/>
    <col min="6674" max="6674" width="9.125" style="2" customWidth="1"/>
    <col min="6675" max="6675" width="13.75" style="2" customWidth="1"/>
    <col min="6676" max="6680" width="7" style="2" customWidth="1"/>
    <col min="6681" max="6912" width="10" style="2"/>
    <col min="6913" max="6913" width="6.5" style="2" customWidth="1"/>
    <col min="6914" max="6914" width="5.75" style="2" customWidth="1"/>
    <col min="6915" max="6915" width="5.625" style="2" customWidth="1"/>
    <col min="6916" max="6916" width="5.875" style="2" customWidth="1"/>
    <col min="6917" max="6917" width="6.875" style="2" customWidth="1"/>
    <col min="6918" max="6918" width="6.375" style="2" customWidth="1"/>
    <col min="6919" max="6919" width="6.25" style="2" customWidth="1"/>
    <col min="6920" max="6920" width="6.5" style="2" customWidth="1"/>
    <col min="6921" max="6921" width="7.125" style="2" customWidth="1"/>
    <col min="6922" max="6922" width="6.125" style="2" customWidth="1"/>
    <col min="6923" max="6923" width="6.25" style="2" customWidth="1"/>
    <col min="6924" max="6924" width="6.125" style="2" customWidth="1"/>
    <col min="6925" max="6925" width="5.75" style="2" customWidth="1"/>
    <col min="6926" max="6926" width="8.875" style="2" customWidth="1"/>
    <col min="6927" max="6927" width="6.25" style="2" customWidth="1"/>
    <col min="6928" max="6928" width="5.25" style="2" bestFit="1" customWidth="1"/>
    <col min="6929" max="6929" width="12.25" style="2" customWidth="1"/>
    <col min="6930" max="6930" width="9.125" style="2" customWidth="1"/>
    <col min="6931" max="6931" width="13.75" style="2" customWidth="1"/>
    <col min="6932" max="6936" width="7" style="2" customWidth="1"/>
    <col min="6937" max="7168" width="10" style="2"/>
    <col min="7169" max="7169" width="6.5" style="2" customWidth="1"/>
    <col min="7170" max="7170" width="5.75" style="2" customWidth="1"/>
    <col min="7171" max="7171" width="5.625" style="2" customWidth="1"/>
    <col min="7172" max="7172" width="5.875" style="2" customWidth="1"/>
    <col min="7173" max="7173" width="6.875" style="2" customWidth="1"/>
    <col min="7174" max="7174" width="6.375" style="2" customWidth="1"/>
    <col min="7175" max="7175" width="6.25" style="2" customWidth="1"/>
    <col min="7176" max="7176" width="6.5" style="2" customWidth="1"/>
    <col min="7177" max="7177" width="7.125" style="2" customWidth="1"/>
    <col min="7178" max="7178" width="6.125" style="2" customWidth="1"/>
    <col min="7179" max="7179" width="6.25" style="2" customWidth="1"/>
    <col min="7180" max="7180" width="6.125" style="2" customWidth="1"/>
    <col min="7181" max="7181" width="5.75" style="2" customWidth="1"/>
    <col min="7182" max="7182" width="8.875" style="2" customWidth="1"/>
    <col min="7183" max="7183" width="6.25" style="2" customWidth="1"/>
    <col min="7184" max="7184" width="5.25" style="2" bestFit="1" customWidth="1"/>
    <col min="7185" max="7185" width="12.25" style="2" customWidth="1"/>
    <col min="7186" max="7186" width="9.125" style="2" customWidth="1"/>
    <col min="7187" max="7187" width="13.75" style="2" customWidth="1"/>
    <col min="7188" max="7192" width="7" style="2" customWidth="1"/>
    <col min="7193" max="7424" width="10" style="2"/>
    <col min="7425" max="7425" width="6.5" style="2" customWidth="1"/>
    <col min="7426" max="7426" width="5.75" style="2" customWidth="1"/>
    <col min="7427" max="7427" width="5.625" style="2" customWidth="1"/>
    <col min="7428" max="7428" width="5.875" style="2" customWidth="1"/>
    <col min="7429" max="7429" width="6.875" style="2" customWidth="1"/>
    <col min="7430" max="7430" width="6.375" style="2" customWidth="1"/>
    <col min="7431" max="7431" width="6.25" style="2" customWidth="1"/>
    <col min="7432" max="7432" width="6.5" style="2" customWidth="1"/>
    <col min="7433" max="7433" width="7.125" style="2" customWidth="1"/>
    <col min="7434" max="7434" width="6.125" style="2" customWidth="1"/>
    <col min="7435" max="7435" width="6.25" style="2" customWidth="1"/>
    <col min="7436" max="7436" width="6.125" style="2" customWidth="1"/>
    <col min="7437" max="7437" width="5.75" style="2" customWidth="1"/>
    <col min="7438" max="7438" width="8.875" style="2" customWidth="1"/>
    <col min="7439" max="7439" width="6.25" style="2" customWidth="1"/>
    <col min="7440" max="7440" width="5.25" style="2" bestFit="1" customWidth="1"/>
    <col min="7441" max="7441" width="12.25" style="2" customWidth="1"/>
    <col min="7442" max="7442" width="9.125" style="2" customWidth="1"/>
    <col min="7443" max="7443" width="13.75" style="2" customWidth="1"/>
    <col min="7444" max="7448" width="7" style="2" customWidth="1"/>
    <col min="7449" max="7680" width="10" style="2"/>
    <col min="7681" max="7681" width="6.5" style="2" customWidth="1"/>
    <col min="7682" max="7682" width="5.75" style="2" customWidth="1"/>
    <col min="7683" max="7683" width="5.625" style="2" customWidth="1"/>
    <col min="7684" max="7684" width="5.875" style="2" customWidth="1"/>
    <col min="7685" max="7685" width="6.875" style="2" customWidth="1"/>
    <col min="7686" max="7686" width="6.375" style="2" customWidth="1"/>
    <col min="7687" max="7687" width="6.25" style="2" customWidth="1"/>
    <col min="7688" max="7688" width="6.5" style="2" customWidth="1"/>
    <col min="7689" max="7689" width="7.125" style="2" customWidth="1"/>
    <col min="7690" max="7690" width="6.125" style="2" customWidth="1"/>
    <col min="7691" max="7691" width="6.25" style="2" customWidth="1"/>
    <col min="7692" max="7692" width="6.125" style="2" customWidth="1"/>
    <col min="7693" max="7693" width="5.75" style="2" customWidth="1"/>
    <col min="7694" max="7694" width="8.875" style="2" customWidth="1"/>
    <col min="7695" max="7695" width="6.25" style="2" customWidth="1"/>
    <col min="7696" max="7696" width="5.25" style="2" bestFit="1" customWidth="1"/>
    <col min="7697" max="7697" width="12.25" style="2" customWidth="1"/>
    <col min="7698" max="7698" width="9.125" style="2" customWidth="1"/>
    <col min="7699" max="7699" width="13.75" style="2" customWidth="1"/>
    <col min="7700" max="7704" width="7" style="2" customWidth="1"/>
    <col min="7705" max="7936" width="10" style="2"/>
    <col min="7937" max="7937" width="6.5" style="2" customWidth="1"/>
    <col min="7938" max="7938" width="5.75" style="2" customWidth="1"/>
    <col min="7939" max="7939" width="5.625" style="2" customWidth="1"/>
    <col min="7940" max="7940" width="5.875" style="2" customWidth="1"/>
    <col min="7941" max="7941" width="6.875" style="2" customWidth="1"/>
    <col min="7942" max="7942" width="6.375" style="2" customWidth="1"/>
    <col min="7943" max="7943" width="6.25" style="2" customWidth="1"/>
    <col min="7944" max="7944" width="6.5" style="2" customWidth="1"/>
    <col min="7945" max="7945" width="7.125" style="2" customWidth="1"/>
    <col min="7946" max="7946" width="6.125" style="2" customWidth="1"/>
    <col min="7947" max="7947" width="6.25" style="2" customWidth="1"/>
    <col min="7948" max="7948" width="6.125" style="2" customWidth="1"/>
    <col min="7949" max="7949" width="5.75" style="2" customWidth="1"/>
    <col min="7950" max="7950" width="8.875" style="2" customWidth="1"/>
    <col min="7951" max="7951" width="6.25" style="2" customWidth="1"/>
    <col min="7952" max="7952" width="5.25" style="2" bestFit="1" customWidth="1"/>
    <col min="7953" max="7953" width="12.25" style="2" customWidth="1"/>
    <col min="7954" max="7954" width="9.125" style="2" customWidth="1"/>
    <col min="7955" max="7955" width="13.75" style="2" customWidth="1"/>
    <col min="7956" max="7960" width="7" style="2" customWidth="1"/>
    <col min="7961" max="8192" width="10" style="2"/>
    <col min="8193" max="8193" width="6.5" style="2" customWidth="1"/>
    <col min="8194" max="8194" width="5.75" style="2" customWidth="1"/>
    <col min="8195" max="8195" width="5.625" style="2" customWidth="1"/>
    <col min="8196" max="8196" width="5.875" style="2" customWidth="1"/>
    <col min="8197" max="8197" width="6.875" style="2" customWidth="1"/>
    <col min="8198" max="8198" width="6.375" style="2" customWidth="1"/>
    <col min="8199" max="8199" width="6.25" style="2" customWidth="1"/>
    <col min="8200" max="8200" width="6.5" style="2" customWidth="1"/>
    <col min="8201" max="8201" width="7.125" style="2" customWidth="1"/>
    <col min="8202" max="8202" width="6.125" style="2" customWidth="1"/>
    <col min="8203" max="8203" width="6.25" style="2" customWidth="1"/>
    <col min="8204" max="8204" width="6.125" style="2" customWidth="1"/>
    <col min="8205" max="8205" width="5.75" style="2" customWidth="1"/>
    <col min="8206" max="8206" width="8.875" style="2" customWidth="1"/>
    <col min="8207" max="8207" width="6.25" style="2" customWidth="1"/>
    <col min="8208" max="8208" width="5.25" style="2" bestFit="1" customWidth="1"/>
    <col min="8209" max="8209" width="12.25" style="2" customWidth="1"/>
    <col min="8210" max="8210" width="9.125" style="2" customWidth="1"/>
    <col min="8211" max="8211" width="13.75" style="2" customWidth="1"/>
    <col min="8212" max="8216" width="7" style="2" customWidth="1"/>
    <col min="8217" max="8448" width="10" style="2"/>
    <col min="8449" max="8449" width="6.5" style="2" customWidth="1"/>
    <col min="8450" max="8450" width="5.75" style="2" customWidth="1"/>
    <col min="8451" max="8451" width="5.625" style="2" customWidth="1"/>
    <col min="8452" max="8452" width="5.875" style="2" customWidth="1"/>
    <col min="8453" max="8453" width="6.875" style="2" customWidth="1"/>
    <col min="8454" max="8454" width="6.375" style="2" customWidth="1"/>
    <col min="8455" max="8455" width="6.25" style="2" customWidth="1"/>
    <col min="8456" max="8456" width="6.5" style="2" customWidth="1"/>
    <col min="8457" max="8457" width="7.125" style="2" customWidth="1"/>
    <col min="8458" max="8458" width="6.125" style="2" customWidth="1"/>
    <col min="8459" max="8459" width="6.25" style="2" customWidth="1"/>
    <col min="8460" max="8460" width="6.125" style="2" customWidth="1"/>
    <col min="8461" max="8461" width="5.75" style="2" customWidth="1"/>
    <col min="8462" max="8462" width="8.875" style="2" customWidth="1"/>
    <col min="8463" max="8463" width="6.25" style="2" customWidth="1"/>
    <col min="8464" max="8464" width="5.25" style="2" bestFit="1" customWidth="1"/>
    <col min="8465" max="8465" width="12.25" style="2" customWidth="1"/>
    <col min="8466" max="8466" width="9.125" style="2" customWidth="1"/>
    <col min="8467" max="8467" width="13.75" style="2" customWidth="1"/>
    <col min="8468" max="8472" width="7" style="2" customWidth="1"/>
    <col min="8473" max="8704" width="10" style="2"/>
    <col min="8705" max="8705" width="6.5" style="2" customWidth="1"/>
    <col min="8706" max="8706" width="5.75" style="2" customWidth="1"/>
    <col min="8707" max="8707" width="5.625" style="2" customWidth="1"/>
    <col min="8708" max="8708" width="5.875" style="2" customWidth="1"/>
    <col min="8709" max="8709" width="6.875" style="2" customWidth="1"/>
    <col min="8710" max="8710" width="6.375" style="2" customWidth="1"/>
    <col min="8711" max="8711" width="6.25" style="2" customWidth="1"/>
    <col min="8712" max="8712" width="6.5" style="2" customWidth="1"/>
    <col min="8713" max="8713" width="7.125" style="2" customWidth="1"/>
    <col min="8714" max="8714" width="6.125" style="2" customWidth="1"/>
    <col min="8715" max="8715" width="6.25" style="2" customWidth="1"/>
    <col min="8716" max="8716" width="6.125" style="2" customWidth="1"/>
    <col min="8717" max="8717" width="5.75" style="2" customWidth="1"/>
    <col min="8718" max="8718" width="8.875" style="2" customWidth="1"/>
    <col min="8719" max="8719" width="6.25" style="2" customWidth="1"/>
    <col min="8720" max="8720" width="5.25" style="2" bestFit="1" customWidth="1"/>
    <col min="8721" max="8721" width="12.25" style="2" customWidth="1"/>
    <col min="8722" max="8722" width="9.125" style="2" customWidth="1"/>
    <col min="8723" max="8723" width="13.75" style="2" customWidth="1"/>
    <col min="8724" max="8728" width="7" style="2" customWidth="1"/>
    <col min="8729" max="8960" width="10" style="2"/>
    <col min="8961" max="8961" width="6.5" style="2" customWidth="1"/>
    <col min="8962" max="8962" width="5.75" style="2" customWidth="1"/>
    <col min="8963" max="8963" width="5.625" style="2" customWidth="1"/>
    <col min="8964" max="8964" width="5.875" style="2" customWidth="1"/>
    <col min="8965" max="8965" width="6.875" style="2" customWidth="1"/>
    <col min="8966" max="8966" width="6.375" style="2" customWidth="1"/>
    <col min="8967" max="8967" width="6.25" style="2" customWidth="1"/>
    <col min="8968" max="8968" width="6.5" style="2" customWidth="1"/>
    <col min="8969" max="8969" width="7.125" style="2" customWidth="1"/>
    <col min="8970" max="8970" width="6.125" style="2" customWidth="1"/>
    <col min="8971" max="8971" width="6.25" style="2" customWidth="1"/>
    <col min="8972" max="8972" width="6.125" style="2" customWidth="1"/>
    <col min="8973" max="8973" width="5.75" style="2" customWidth="1"/>
    <col min="8974" max="8974" width="8.875" style="2" customWidth="1"/>
    <col min="8975" max="8975" width="6.25" style="2" customWidth="1"/>
    <col min="8976" max="8976" width="5.25" style="2" bestFit="1" customWidth="1"/>
    <col min="8977" max="8977" width="12.25" style="2" customWidth="1"/>
    <col min="8978" max="8978" width="9.125" style="2" customWidth="1"/>
    <col min="8979" max="8979" width="13.75" style="2" customWidth="1"/>
    <col min="8980" max="8984" width="7" style="2" customWidth="1"/>
    <col min="8985" max="9216" width="10" style="2"/>
    <col min="9217" max="9217" width="6.5" style="2" customWidth="1"/>
    <col min="9218" max="9218" width="5.75" style="2" customWidth="1"/>
    <col min="9219" max="9219" width="5.625" style="2" customWidth="1"/>
    <col min="9220" max="9220" width="5.875" style="2" customWidth="1"/>
    <col min="9221" max="9221" width="6.875" style="2" customWidth="1"/>
    <col min="9222" max="9222" width="6.375" style="2" customWidth="1"/>
    <col min="9223" max="9223" width="6.25" style="2" customWidth="1"/>
    <col min="9224" max="9224" width="6.5" style="2" customWidth="1"/>
    <col min="9225" max="9225" width="7.125" style="2" customWidth="1"/>
    <col min="9226" max="9226" width="6.125" style="2" customWidth="1"/>
    <col min="9227" max="9227" width="6.25" style="2" customWidth="1"/>
    <col min="9228" max="9228" width="6.125" style="2" customWidth="1"/>
    <col min="9229" max="9229" width="5.75" style="2" customWidth="1"/>
    <col min="9230" max="9230" width="8.875" style="2" customWidth="1"/>
    <col min="9231" max="9231" width="6.25" style="2" customWidth="1"/>
    <col min="9232" max="9232" width="5.25" style="2" bestFit="1" customWidth="1"/>
    <col min="9233" max="9233" width="12.25" style="2" customWidth="1"/>
    <col min="9234" max="9234" width="9.125" style="2" customWidth="1"/>
    <col min="9235" max="9235" width="13.75" style="2" customWidth="1"/>
    <col min="9236" max="9240" width="7" style="2" customWidth="1"/>
    <col min="9241" max="9472" width="10" style="2"/>
    <col min="9473" max="9473" width="6.5" style="2" customWidth="1"/>
    <col min="9474" max="9474" width="5.75" style="2" customWidth="1"/>
    <col min="9475" max="9475" width="5.625" style="2" customWidth="1"/>
    <col min="9476" max="9476" width="5.875" style="2" customWidth="1"/>
    <col min="9477" max="9477" width="6.875" style="2" customWidth="1"/>
    <col min="9478" max="9478" width="6.375" style="2" customWidth="1"/>
    <col min="9479" max="9479" width="6.25" style="2" customWidth="1"/>
    <col min="9480" max="9480" width="6.5" style="2" customWidth="1"/>
    <col min="9481" max="9481" width="7.125" style="2" customWidth="1"/>
    <col min="9482" max="9482" width="6.125" style="2" customWidth="1"/>
    <col min="9483" max="9483" width="6.25" style="2" customWidth="1"/>
    <col min="9484" max="9484" width="6.125" style="2" customWidth="1"/>
    <col min="9485" max="9485" width="5.75" style="2" customWidth="1"/>
    <col min="9486" max="9486" width="8.875" style="2" customWidth="1"/>
    <col min="9487" max="9487" width="6.25" style="2" customWidth="1"/>
    <col min="9488" max="9488" width="5.25" style="2" bestFit="1" customWidth="1"/>
    <col min="9489" max="9489" width="12.25" style="2" customWidth="1"/>
    <col min="9490" max="9490" width="9.125" style="2" customWidth="1"/>
    <col min="9491" max="9491" width="13.75" style="2" customWidth="1"/>
    <col min="9492" max="9496" width="7" style="2" customWidth="1"/>
    <col min="9497" max="9728" width="10" style="2"/>
    <col min="9729" max="9729" width="6.5" style="2" customWidth="1"/>
    <col min="9730" max="9730" width="5.75" style="2" customWidth="1"/>
    <col min="9731" max="9731" width="5.625" style="2" customWidth="1"/>
    <col min="9732" max="9732" width="5.875" style="2" customWidth="1"/>
    <col min="9733" max="9733" width="6.875" style="2" customWidth="1"/>
    <col min="9734" max="9734" width="6.375" style="2" customWidth="1"/>
    <col min="9735" max="9735" width="6.25" style="2" customWidth="1"/>
    <col min="9736" max="9736" width="6.5" style="2" customWidth="1"/>
    <col min="9737" max="9737" width="7.125" style="2" customWidth="1"/>
    <col min="9738" max="9738" width="6.125" style="2" customWidth="1"/>
    <col min="9739" max="9739" width="6.25" style="2" customWidth="1"/>
    <col min="9740" max="9740" width="6.125" style="2" customWidth="1"/>
    <col min="9741" max="9741" width="5.75" style="2" customWidth="1"/>
    <col min="9742" max="9742" width="8.875" style="2" customWidth="1"/>
    <col min="9743" max="9743" width="6.25" style="2" customWidth="1"/>
    <col min="9744" max="9744" width="5.25" style="2" bestFit="1" customWidth="1"/>
    <col min="9745" max="9745" width="12.25" style="2" customWidth="1"/>
    <col min="9746" max="9746" width="9.125" style="2" customWidth="1"/>
    <col min="9747" max="9747" width="13.75" style="2" customWidth="1"/>
    <col min="9748" max="9752" width="7" style="2" customWidth="1"/>
    <col min="9753" max="9984" width="10" style="2"/>
    <col min="9985" max="9985" width="6.5" style="2" customWidth="1"/>
    <col min="9986" max="9986" width="5.75" style="2" customWidth="1"/>
    <col min="9987" max="9987" width="5.625" style="2" customWidth="1"/>
    <col min="9988" max="9988" width="5.875" style="2" customWidth="1"/>
    <col min="9989" max="9989" width="6.875" style="2" customWidth="1"/>
    <col min="9990" max="9990" width="6.375" style="2" customWidth="1"/>
    <col min="9991" max="9991" width="6.25" style="2" customWidth="1"/>
    <col min="9992" max="9992" width="6.5" style="2" customWidth="1"/>
    <col min="9993" max="9993" width="7.125" style="2" customWidth="1"/>
    <col min="9994" max="9994" width="6.125" style="2" customWidth="1"/>
    <col min="9995" max="9995" width="6.25" style="2" customWidth="1"/>
    <col min="9996" max="9996" width="6.125" style="2" customWidth="1"/>
    <col min="9997" max="9997" width="5.75" style="2" customWidth="1"/>
    <col min="9998" max="9998" width="8.875" style="2" customWidth="1"/>
    <col min="9999" max="9999" width="6.25" style="2" customWidth="1"/>
    <col min="10000" max="10000" width="5.25" style="2" bestFit="1" customWidth="1"/>
    <col min="10001" max="10001" width="12.25" style="2" customWidth="1"/>
    <col min="10002" max="10002" width="9.125" style="2" customWidth="1"/>
    <col min="10003" max="10003" width="13.75" style="2" customWidth="1"/>
    <col min="10004" max="10008" width="7" style="2" customWidth="1"/>
    <col min="10009" max="10240" width="10" style="2"/>
    <col min="10241" max="10241" width="6.5" style="2" customWidth="1"/>
    <col min="10242" max="10242" width="5.75" style="2" customWidth="1"/>
    <col min="10243" max="10243" width="5.625" style="2" customWidth="1"/>
    <col min="10244" max="10244" width="5.875" style="2" customWidth="1"/>
    <col min="10245" max="10245" width="6.875" style="2" customWidth="1"/>
    <col min="10246" max="10246" width="6.375" style="2" customWidth="1"/>
    <col min="10247" max="10247" width="6.25" style="2" customWidth="1"/>
    <col min="10248" max="10248" width="6.5" style="2" customWidth="1"/>
    <col min="10249" max="10249" width="7.125" style="2" customWidth="1"/>
    <col min="10250" max="10250" width="6.125" style="2" customWidth="1"/>
    <col min="10251" max="10251" width="6.25" style="2" customWidth="1"/>
    <col min="10252" max="10252" width="6.125" style="2" customWidth="1"/>
    <col min="10253" max="10253" width="5.75" style="2" customWidth="1"/>
    <col min="10254" max="10254" width="8.875" style="2" customWidth="1"/>
    <col min="10255" max="10255" width="6.25" style="2" customWidth="1"/>
    <col min="10256" max="10256" width="5.25" style="2" bestFit="1" customWidth="1"/>
    <col min="10257" max="10257" width="12.25" style="2" customWidth="1"/>
    <col min="10258" max="10258" width="9.125" style="2" customWidth="1"/>
    <col min="10259" max="10259" width="13.75" style="2" customWidth="1"/>
    <col min="10260" max="10264" width="7" style="2" customWidth="1"/>
    <col min="10265" max="10496" width="10" style="2"/>
    <col min="10497" max="10497" width="6.5" style="2" customWidth="1"/>
    <col min="10498" max="10498" width="5.75" style="2" customWidth="1"/>
    <col min="10499" max="10499" width="5.625" style="2" customWidth="1"/>
    <col min="10500" max="10500" width="5.875" style="2" customWidth="1"/>
    <col min="10501" max="10501" width="6.875" style="2" customWidth="1"/>
    <col min="10502" max="10502" width="6.375" style="2" customWidth="1"/>
    <col min="10503" max="10503" width="6.25" style="2" customWidth="1"/>
    <col min="10504" max="10504" width="6.5" style="2" customWidth="1"/>
    <col min="10505" max="10505" width="7.125" style="2" customWidth="1"/>
    <col min="10506" max="10506" width="6.125" style="2" customWidth="1"/>
    <col min="10507" max="10507" width="6.25" style="2" customWidth="1"/>
    <col min="10508" max="10508" width="6.125" style="2" customWidth="1"/>
    <col min="10509" max="10509" width="5.75" style="2" customWidth="1"/>
    <col min="10510" max="10510" width="8.875" style="2" customWidth="1"/>
    <col min="10511" max="10511" width="6.25" style="2" customWidth="1"/>
    <col min="10512" max="10512" width="5.25" style="2" bestFit="1" customWidth="1"/>
    <col min="10513" max="10513" width="12.25" style="2" customWidth="1"/>
    <col min="10514" max="10514" width="9.125" style="2" customWidth="1"/>
    <col min="10515" max="10515" width="13.75" style="2" customWidth="1"/>
    <col min="10516" max="10520" width="7" style="2" customWidth="1"/>
    <col min="10521" max="10752" width="10" style="2"/>
    <col min="10753" max="10753" width="6.5" style="2" customWidth="1"/>
    <col min="10754" max="10754" width="5.75" style="2" customWidth="1"/>
    <col min="10755" max="10755" width="5.625" style="2" customWidth="1"/>
    <col min="10756" max="10756" width="5.875" style="2" customWidth="1"/>
    <col min="10757" max="10757" width="6.875" style="2" customWidth="1"/>
    <col min="10758" max="10758" width="6.375" style="2" customWidth="1"/>
    <col min="10759" max="10759" width="6.25" style="2" customWidth="1"/>
    <col min="10760" max="10760" width="6.5" style="2" customWidth="1"/>
    <col min="10761" max="10761" width="7.125" style="2" customWidth="1"/>
    <col min="10762" max="10762" width="6.125" style="2" customWidth="1"/>
    <col min="10763" max="10763" width="6.25" style="2" customWidth="1"/>
    <col min="10764" max="10764" width="6.125" style="2" customWidth="1"/>
    <col min="10765" max="10765" width="5.75" style="2" customWidth="1"/>
    <col min="10766" max="10766" width="8.875" style="2" customWidth="1"/>
    <col min="10767" max="10767" width="6.25" style="2" customWidth="1"/>
    <col min="10768" max="10768" width="5.25" style="2" bestFit="1" customWidth="1"/>
    <col min="10769" max="10769" width="12.25" style="2" customWidth="1"/>
    <col min="10770" max="10770" width="9.125" style="2" customWidth="1"/>
    <col min="10771" max="10771" width="13.75" style="2" customWidth="1"/>
    <col min="10772" max="10776" width="7" style="2" customWidth="1"/>
    <col min="10777" max="11008" width="10" style="2"/>
    <col min="11009" max="11009" width="6.5" style="2" customWidth="1"/>
    <col min="11010" max="11010" width="5.75" style="2" customWidth="1"/>
    <col min="11011" max="11011" width="5.625" style="2" customWidth="1"/>
    <col min="11012" max="11012" width="5.875" style="2" customWidth="1"/>
    <col min="11013" max="11013" width="6.875" style="2" customWidth="1"/>
    <col min="11014" max="11014" width="6.375" style="2" customWidth="1"/>
    <col min="11015" max="11015" width="6.25" style="2" customWidth="1"/>
    <col min="11016" max="11016" width="6.5" style="2" customWidth="1"/>
    <col min="11017" max="11017" width="7.125" style="2" customWidth="1"/>
    <col min="11018" max="11018" width="6.125" style="2" customWidth="1"/>
    <col min="11019" max="11019" width="6.25" style="2" customWidth="1"/>
    <col min="11020" max="11020" width="6.125" style="2" customWidth="1"/>
    <col min="11021" max="11021" width="5.75" style="2" customWidth="1"/>
    <col min="11022" max="11022" width="8.875" style="2" customWidth="1"/>
    <col min="11023" max="11023" width="6.25" style="2" customWidth="1"/>
    <col min="11024" max="11024" width="5.25" style="2" bestFit="1" customWidth="1"/>
    <col min="11025" max="11025" width="12.25" style="2" customWidth="1"/>
    <col min="11026" max="11026" width="9.125" style="2" customWidth="1"/>
    <col min="11027" max="11027" width="13.75" style="2" customWidth="1"/>
    <col min="11028" max="11032" width="7" style="2" customWidth="1"/>
    <col min="11033" max="11264" width="10" style="2"/>
    <col min="11265" max="11265" width="6.5" style="2" customWidth="1"/>
    <col min="11266" max="11266" width="5.75" style="2" customWidth="1"/>
    <col min="11267" max="11267" width="5.625" style="2" customWidth="1"/>
    <col min="11268" max="11268" width="5.875" style="2" customWidth="1"/>
    <col min="11269" max="11269" width="6.875" style="2" customWidth="1"/>
    <col min="11270" max="11270" width="6.375" style="2" customWidth="1"/>
    <col min="11271" max="11271" width="6.25" style="2" customWidth="1"/>
    <col min="11272" max="11272" width="6.5" style="2" customWidth="1"/>
    <col min="11273" max="11273" width="7.125" style="2" customWidth="1"/>
    <col min="11274" max="11274" width="6.125" style="2" customWidth="1"/>
    <col min="11275" max="11275" width="6.25" style="2" customWidth="1"/>
    <col min="11276" max="11276" width="6.125" style="2" customWidth="1"/>
    <col min="11277" max="11277" width="5.75" style="2" customWidth="1"/>
    <col min="11278" max="11278" width="8.875" style="2" customWidth="1"/>
    <col min="11279" max="11279" width="6.25" style="2" customWidth="1"/>
    <col min="11280" max="11280" width="5.25" style="2" bestFit="1" customWidth="1"/>
    <col min="11281" max="11281" width="12.25" style="2" customWidth="1"/>
    <col min="11282" max="11282" width="9.125" style="2" customWidth="1"/>
    <col min="11283" max="11283" width="13.75" style="2" customWidth="1"/>
    <col min="11284" max="11288" width="7" style="2" customWidth="1"/>
    <col min="11289" max="11520" width="10" style="2"/>
    <col min="11521" max="11521" width="6.5" style="2" customWidth="1"/>
    <col min="11522" max="11522" width="5.75" style="2" customWidth="1"/>
    <col min="11523" max="11523" width="5.625" style="2" customWidth="1"/>
    <col min="11524" max="11524" width="5.875" style="2" customWidth="1"/>
    <col min="11525" max="11525" width="6.875" style="2" customWidth="1"/>
    <col min="11526" max="11526" width="6.375" style="2" customWidth="1"/>
    <col min="11527" max="11527" width="6.25" style="2" customWidth="1"/>
    <col min="11528" max="11528" width="6.5" style="2" customWidth="1"/>
    <col min="11529" max="11529" width="7.125" style="2" customWidth="1"/>
    <col min="11530" max="11530" width="6.125" style="2" customWidth="1"/>
    <col min="11531" max="11531" width="6.25" style="2" customWidth="1"/>
    <col min="11532" max="11532" width="6.125" style="2" customWidth="1"/>
    <col min="11533" max="11533" width="5.75" style="2" customWidth="1"/>
    <col min="11534" max="11534" width="8.875" style="2" customWidth="1"/>
    <col min="11535" max="11535" width="6.25" style="2" customWidth="1"/>
    <col min="11536" max="11536" width="5.25" style="2" bestFit="1" customWidth="1"/>
    <col min="11537" max="11537" width="12.25" style="2" customWidth="1"/>
    <col min="11538" max="11538" width="9.125" style="2" customWidth="1"/>
    <col min="11539" max="11539" width="13.75" style="2" customWidth="1"/>
    <col min="11540" max="11544" width="7" style="2" customWidth="1"/>
    <col min="11545" max="11776" width="10" style="2"/>
    <col min="11777" max="11777" width="6.5" style="2" customWidth="1"/>
    <col min="11778" max="11778" width="5.75" style="2" customWidth="1"/>
    <col min="11779" max="11779" width="5.625" style="2" customWidth="1"/>
    <col min="11780" max="11780" width="5.875" style="2" customWidth="1"/>
    <col min="11781" max="11781" width="6.875" style="2" customWidth="1"/>
    <col min="11782" max="11782" width="6.375" style="2" customWidth="1"/>
    <col min="11783" max="11783" width="6.25" style="2" customWidth="1"/>
    <col min="11784" max="11784" width="6.5" style="2" customWidth="1"/>
    <col min="11785" max="11785" width="7.125" style="2" customWidth="1"/>
    <col min="11786" max="11786" width="6.125" style="2" customWidth="1"/>
    <col min="11787" max="11787" width="6.25" style="2" customWidth="1"/>
    <col min="11788" max="11788" width="6.125" style="2" customWidth="1"/>
    <col min="11789" max="11789" width="5.75" style="2" customWidth="1"/>
    <col min="11790" max="11790" width="8.875" style="2" customWidth="1"/>
    <col min="11791" max="11791" width="6.25" style="2" customWidth="1"/>
    <col min="11792" max="11792" width="5.25" style="2" bestFit="1" customWidth="1"/>
    <col min="11793" max="11793" width="12.25" style="2" customWidth="1"/>
    <col min="11794" max="11794" width="9.125" style="2" customWidth="1"/>
    <col min="11795" max="11795" width="13.75" style="2" customWidth="1"/>
    <col min="11796" max="11800" width="7" style="2" customWidth="1"/>
    <col min="11801" max="12032" width="10" style="2"/>
    <col min="12033" max="12033" width="6.5" style="2" customWidth="1"/>
    <col min="12034" max="12034" width="5.75" style="2" customWidth="1"/>
    <col min="12035" max="12035" width="5.625" style="2" customWidth="1"/>
    <col min="12036" max="12036" width="5.875" style="2" customWidth="1"/>
    <col min="12037" max="12037" width="6.875" style="2" customWidth="1"/>
    <col min="12038" max="12038" width="6.375" style="2" customWidth="1"/>
    <col min="12039" max="12039" width="6.25" style="2" customWidth="1"/>
    <col min="12040" max="12040" width="6.5" style="2" customWidth="1"/>
    <col min="12041" max="12041" width="7.125" style="2" customWidth="1"/>
    <col min="12042" max="12042" width="6.125" style="2" customWidth="1"/>
    <col min="12043" max="12043" width="6.25" style="2" customWidth="1"/>
    <col min="12044" max="12044" width="6.125" style="2" customWidth="1"/>
    <col min="12045" max="12045" width="5.75" style="2" customWidth="1"/>
    <col min="12046" max="12046" width="8.875" style="2" customWidth="1"/>
    <col min="12047" max="12047" width="6.25" style="2" customWidth="1"/>
    <col min="12048" max="12048" width="5.25" style="2" bestFit="1" customWidth="1"/>
    <col min="12049" max="12049" width="12.25" style="2" customWidth="1"/>
    <col min="12050" max="12050" width="9.125" style="2" customWidth="1"/>
    <col min="12051" max="12051" width="13.75" style="2" customWidth="1"/>
    <col min="12052" max="12056" width="7" style="2" customWidth="1"/>
    <col min="12057" max="12288" width="10" style="2"/>
    <col min="12289" max="12289" width="6.5" style="2" customWidth="1"/>
    <col min="12290" max="12290" width="5.75" style="2" customWidth="1"/>
    <col min="12291" max="12291" width="5.625" style="2" customWidth="1"/>
    <col min="12292" max="12292" width="5.875" style="2" customWidth="1"/>
    <col min="12293" max="12293" width="6.875" style="2" customWidth="1"/>
    <col min="12294" max="12294" width="6.375" style="2" customWidth="1"/>
    <col min="12295" max="12295" width="6.25" style="2" customWidth="1"/>
    <col min="12296" max="12296" width="6.5" style="2" customWidth="1"/>
    <col min="12297" max="12297" width="7.125" style="2" customWidth="1"/>
    <col min="12298" max="12298" width="6.125" style="2" customWidth="1"/>
    <col min="12299" max="12299" width="6.25" style="2" customWidth="1"/>
    <col min="12300" max="12300" width="6.125" style="2" customWidth="1"/>
    <col min="12301" max="12301" width="5.75" style="2" customWidth="1"/>
    <col min="12302" max="12302" width="8.875" style="2" customWidth="1"/>
    <col min="12303" max="12303" width="6.25" style="2" customWidth="1"/>
    <col min="12304" max="12304" width="5.25" style="2" bestFit="1" customWidth="1"/>
    <col min="12305" max="12305" width="12.25" style="2" customWidth="1"/>
    <col min="12306" max="12306" width="9.125" style="2" customWidth="1"/>
    <col min="12307" max="12307" width="13.75" style="2" customWidth="1"/>
    <col min="12308" max="12312" width="7" style="2" customWidth="1"/>
    <col min="12313" max="12544" width="10" style="2"/>
    <col min="12545" max="12545" width="6.5" style="2" customWidth="1"/>
    <col min="12546" max="12546" width="5.75" style="2" customWidth="1"/>
    <col min="12547" max="12547" width="5.625" style="2" customWidth="1"/>
    <col min="12548" max="12548" width="5.875" style="2" customWidth="1"/>
    <col min="12549" max="12549" width="6.875" style="2" customWidth="1"/>
    <col min="12550" max="12550" width="6.375" style="2" customWidth="1"/>
    <col min="12551" max="12551" width="6.25" style="2" customWidth="1"/>
    <col min="12552" max="12552" width="6.5" style="2" customWidth="1"/>
    <col min="12553" max="12553" width="7.125" style="2" customWidth="1"/>
    <col min="12554" max="12554" width="6.125" style="2" customWidth="1"/>
    <col min="12555" max="12555" width="6.25" style="2" customWidth="1"/>
    <col min="12556" max="12556" width="6.125" style="2" customWidth="1"/>
    <col min="12557" max="12557" width="5.75" style="2" customWidth="1"/>
    <col min="12558" max="12558" width="8.875" style="2" customWidth="1"/>
    <col min="12559" max="12559" width="6.25" style="2" customWidth="1"/>
    <col min="12560" max="12560" width="5.25" style="2" bestFit="1" customWidth="1"/>
    <col min="12561" max="12561" width="12.25" style="2" customWidth="1"/>
    <col min="12562" max="12562" width="9.125" style="2" customWidth="1"/>
    <col min="12563" max="12563" width="13.75" style="2" customWidth="1"/>
    <col min="12564" max="12568" width="7" style="2" customWidth="1"/>
    <col min="12569" max="12800" width="10" style="2"/>
    <col min="12801" max="12801" width="6.5" style="2" customWidth="1"/>
    <col min="12802" max="12802" width="5.75" style="2" customWidth="1"/>
    <col min="12803" max="12803" width="5.625" style="2" customWidth="1"/>
    <col min="12804" max="12804" width="5.875" style="2" customWidth="1"/>
    <col min="12805" max="12805" width="6.875" style="2" customWidth="1"/>
    <col min="12806" max="12806" width="6.375" style="2" customWidth="1"/>
    <col min="12807" max="12807" width="6.25" style="2" customWidth="1"/>
    <col min="12808" max="12808" width="6.5" style="2" customWidth="1"/>
    <col min="12809" max="12809" width="7.125" style="2" customWidth="1"/>
    <col min="12810" max="12810" width="6.125" style="2" customWidth="1"/>
    <col min="12811" max="12811" width="6.25" style="2" customWidth="1"/>
    <col min="12812" max="12812" width="6.125" style="2" customWidth="1"/>
    <col min="12813" max="12813" width="5.75" style="2" customWidth="1"/>
    <col min="12814" max="12814" width="8.875" style="2" customWidth="1"/>
    <col min="12815" max="12815" width="6.25" style="2" customWidth="1"/>
    <col min="12816" max="12816" width="5.25" style="2" bestFit="1" customWidth="1"/>
    <col min="12817" max="12817" width="12.25" style="2" customWidth="1"/>
    <col min="12818" max="12818" width="9.125" style="2" customWidth="1"/>
    <col min="12819" max="12819" width="13.75" style="2" customWidth="1"/>
    <col min="12820" max="12824" width="7" style="2" customWidth="1"/>
    <col min="12825" max="13056" width="10" style="2"/>
    <col min="13057" max="13057" width="6.5" style="2" customWidth="1"/>
    <col min="13058" max="13058" width="5.75" style="2" customWidth="1"/>
    <col min="13059" max="13059" width="5.625" style="2" customWidth="1"/>
    <col min="13060" max="13060" width="5.875" style="2" customWidth="1"/>
    <col min="13061" max="13061" width="6.875" style="2" customWidth="1"/>
    <col min="13062" max="13062" width="6.375" style="2" customWidth="1"/>
    <col min="13063" max="13063" width="6.25" style="2" customWidth="1"/>
    <col min="13064" max="13064" width="6.5" style="2" customWidth="1"/>
    <col min="13065" max="13065" width="7.125" style="2" customWidth="1"/>
    <col min="13066" max="13066" width="6.125" style="2" customWidth="1"/>
    <col min="13067" max="13067" width="6.25" style="2" customWidth="1"/>
    <col min="13068" max="13068" width="6.125" style="2" customWidth="1"/>
    <col min="13069" max="13069" width="5.75" style="2" customWidth="1"/>
    <col min="13070" max="13070" width="8.875" style="2" customWidth="1"/>
    <col min="13071" max="13071" width="6.25" style="2" customWidth="1"/>
    <col min="13072" max="13072" width="5.25" style="2" bestFit="1" customWidth="1"/>
    <col min="13073" max="13073" width="12.25" style="2" customWidth="1"/>
    <col min="13074" max="13074" width="9.125" style="2" customWidth="1"/>
    <col min="13075" max="13075" width="13.75" style="2" customWidth="1"/>
    <col min="13076" max="13080" width="7" style="2" customWidth="1"/>
    <col min="13081" max="13312" width="10" style="2"/>
    <col min="13313" max="13313" width="6.5" style="2" customWidth="1"/>
    <col min="13314" max="13314" width="5.75" style="2" customWidth="1"/>
    <col min="13315" max="13315" width="5.625" style="2" customWidth="1"/>
    <col min="13316" max="13316" width="5.875" style="2" customWidth="1"/>
    <col min="13317" max="13317" width="6.875" style="2" customWidth="1"/>
    <col min="13318" max="13318" width="6.375" style="2" customWidth="1"/>
    <col min="13319" max="13319" width="6.25" style="2" customWidth="1"/>
    <col min="13320" max="13320" width="6.5" style="2" customWidth="1"/>
    <col min="13321" max="13321" width="7.125" style="2" customWidth="1"/>
    <col min="13322" max="13322" width="6.125" style="2" customWidth="1"/>
    <col min="13323" max="13323" width="6.25" style="2" customWidth="1"/>
    <col min="13324" max="13324" width="6.125" style="2" customWidth="1"/>
    <col min="13325" max="13325" width="5.75" style="2" customWidth="1"/>
    <col min="13326" max="13326" width="8.875" style="2" customWidth="1"/>
    <col min="13327" max="13327" width="6.25" style="2" customWidth="1"/>
    <col min="13328" max="13328" width="5.25" style="2" bestFit="1" customWidth="1"/>
    <col min="13329" max="13329" width="12.25" style="2" customWidth="1"/>
    <col min="13330" max="13330" width="9.125" style="2" customWidth="1"/>
    <col min="13331" max="13331" width="13.75" style="2" customWidth="1"/>
    <col min="13332" max="13336" width="7" style="2" customWidth="1"/>
    <col min="13337" max="13568" width="10" style="2"/>
    <col min="13569" max="13569" width="6.5" style="2" customWidth="1"/>
    <col min="13570" max="13570" width="5.75" style="2" customWidth="1"/>
    <col min="13571" max="13571" width="5.625" style="2" customWidth="1"/>
    <col min="13572" max="13572" width="5.875" style="2" customWidth="1"/>
    <col min="13573" max="13573" width="6.875" style="2" customWidth="1"/>
    <col min="13574" max="13574" width="6.375" style="2" customWidth="1"/>
    <col min="13575" max="13575" width="6.25" style="2" customWidth="1"/>
    <col min="13576" max="13576" width="6.5" style="2" customWidth="1"/>
    <col min="13577" max="13577" width="7.125" style="2" customWidth="1"/>
    <col min="13578" max="13578" width="6.125" style="2" customWidth="1"/>
    <col min="13579" max="13579" width="6.25" style="2" customWidth="1"/>
    <col min="13580" max="13580" width="6.125" style="2" customWidth="1"/>
    <col min="13581" max="13581" width="5.75" style="2" customWidth="1"/>
    <col min="13582" max="13582" width="8.875" style="2" customWidth="1"/>
    <col min="13583" max="13583" width="6.25" style="2" customWidth="1"/>
    <col min="13584" max="13584" width="5.25" style="2" bestFit="1" customWidth="1"/>
    <col min="13585" max="13585" width="12.25" style="2" customWidth="1"/>
    <col min="13586" max="13586" width="9.125" style="2" customWidth="1"/>
    <col min="13587" max="13587" width="13.75" style="2" customWidth="1"/>
    <col min="13588" max="13592" width="7" style="2" customWidth="1"/>
    <col min="13593" max="13824" width="10" style="2"/>
    <col min="13825" max="13825" width="6.5" style="2" customWidth="1"/>
    <col min="13826" max="13826" width="5.75" style="2" customWidth="1"/>
    <col min="13827" max="13827" width="5.625" style="2" customWidth="1"/>
    <col min="13828" max="13828" width="5.875" style="2" customWidth="1"/>
    <col min="13829" max="13829" width="6.875" style="2" customWidth="1"/>
    <col min="13830" max="13830" width="6.375" style="2" customWidth="1"/>
    <col min="13831" max="13831" width="6.25" style="2" customWidth="1"/>
    <col min="13832" max="13832" width="6.5" style="2" customWidth="1"/>
    <col min="13833" max="13833" width="7.125" style="2" customWidth="1"/>
    <col min="13834" max="13834" width="6.125" style="2" customWidth="1"/>
    <col min="13835" max="13835" width="6.25" style="2" customWidth="1"/>
    <col min="13836" max="13836" width="6.125" style="2" customWidth="1"/>
    <col min="13837" max="13837" width="5.75" style="2" customWidth="1"/>
    <col min="13838" max="13838" width="8.875" style="2" customWidth="1"/>
    <col min="13839" max="13839" width="6.25" style="2" customWidth="1"/>
    <col min="13840" max="13840" width="5.25" style="2" bestFit="1" customWidth="1"/>
    <col min="13841" max="13841" width="12.25" style="2" customWidth="1"/>
    <col min="13842" max="13842" width="9.125" style="2" customWidth="1"/>
    <col min="13843" max="13843" width="13.75" style="2" customWidth="1"/>
    <col min="13844" max="13848" width="7" style="2" customWidth="1"/>
    <col min="13849" max="14080" width="10" style="2"/>
    <col min="14081" max="14081" width="6.5" style="2" customWidth="1"/>
    <col min="14082" max="14082" width="5.75" style="2" customWidth="1"/>
    <col min="14083" max="14083" width="5.625" style="2" customWidth="1"/>
    <col min="14084" max="14084" width="5.875" style="2" customWidth="1"/>
    <col min="14085" max="14085" width="6.875" style="2" customWidth="1"/>
    <col min="14086" max="14086" width="6.375" style="2" customWidth="1"/>
    <col min="14087" max="14087" width="6.25" style="2" customWidth="1"/>
    <col min="14088" max="14088" width="6.5" style="2" customWidth="1"/>
    <col min="14089" max="14089" width="7.125" style="2" customWidth="1"/>
    <col min="14090" max="14090" width="6.125" style="2" customWidth="1"/>
    <col min="14091" max="14091" width="6.25" style="2" customWidth="1"/>
    <col min="14092" max="14092" width="6.125" style="2" customWidth="1"/>
    <col min="14093" max="14093" width="5.75" style="2" customWidth="1"/>
    <col min="14094" max="14094" width="8.875" style="2" customWidth="1"/>
    <col min="14095" max="14095" width="6.25" style="2" customWidth="1"/>
    <col min="14096" max="14096" width="5.25" style="2" bestFit="1" customWidth="1"/>
    <col min="14097" max="14097" width="12.25" style="2" customWidth="1"/>
    <col min="14098" max="14098" width="9.125" style="2" customWidth="1"/>
    <col min="14099" max="14099" width="13.75" style="2" customWidth="1"/>
    <col min="14100" max="14104" width="7" style="2" customWidth="1"/>
    <col min="14105" max="14336" width="10" style="2"/>
    <col min="14337" max="14337" width="6.5" style="2" customWidth="1"/>
    <col min="14338" max="14338" width="5.75" style="2" customWidth="1"/>
    <col min="14339" max="14339" width="5.625" style="2" customWidth="1"/>
    <col min="14340" max="14340" width="5.875" style="2" customWidth="1"/>
    <col min="14341" max="14341" width="6.875" style="2" customWidth="1"/>
    <col min="14342" max="14342" width="6.375" style="2" customWidth="1"/>
    <col min="14343" max="14343" width="6.25" style="2" customWidth="1"/>
    <col min="14344" max="14344" width="6.5" style="2" customWidth="1"/>
    <col min="14345" max="14345" width="7.125" style="2" customWidth="1"/>
    <col min="14346" max="14346" width="6.125" style="2" customWidth="1"/>
    <col min="14347" max="14347" width="6.25" style="2" customWidth="1"/>
    <col min="14348" max="14348" width="6.125" style="2" customWidth="1"/>
    <col min="14349" max="14349" width="5.75" style="2" customWidth="1"/>
    <col min="14350" max="14350" width="8.875" style="2" customWidth="1"/>
    <col min="14351" max="14351" width="6.25" style="2" customWidth="1"/>
    <col min="14352" max="14352" width="5.25" style="2" bestFit="1" customWidth="1"/>
    <col min="14353" max="14353" width="12.25" style="2" customWidth="1"/>
    <col min="14354" max="14354" width="9.125" style="2" customWidth="1"/>
    <col min="14355" max="14355" width="13.75" style="2" customWidth="1"/>
    <col min="14356" max="14360" width="7" style="2" customWidth="1"/>
    <col min="14361" max="14592" width="10" style="2"/>
    <col min="14593" max="14593" width="6.5" style="2" customWidth="1"/>
    <col min="14594" max="14594" width="5.75" style="2" customWidth="1"/>
    <col min="14595" max="14595" width="5.625" style="2" customWidth="1"/>
    <col min="14596" max="14596" width="5.875" style="2" customWidth="1"/>
    <col min="14597" max="14597" width="6.875" style="2" customWidth="1"/>
    <col min="14598" max="14598" width="6.375" style="2" customWidth="1"/>
    <col min="14599" max="14599" width="6.25" style="2" customWidth="1"/>
    <col min="14600" max="14600" width="6.5" style="2" customWidth="1"/>
    <col min="14601" max="14601" width="7.125" style="2" customWidth="1"/>
    <col min="14602" max="14602" width="6.125" style="2" customWidth="1"/>
    <col min="14603" max="14603" width="6.25" style="2" customWidth="1"/>
    <col min="14604" max="14604" width="6.125" style="2" customWidth="1"/>
    <col min="14605" max="14605" width="5.75" style="2" customWidth="1"/>
    <col min="14606" max="14606" width="8.875" style="2" customWidth="1"/>
    <col min="14607" max="14607" width="6.25" style="2" customWidth="1"/>
    <col min="14608" max="14608" width="5.25" style="2" bestFit="1" customWidth="1"/>
    <col min="14609" max="14609" width="12.25" style="2" customWidth="1"/>
    <col min="14610" max="14610" width="9.125" style="2" customWidth="1"/>
    <col min="14611" max="14611" width="13.75" style="2" customWidth="1"/>
    <col min="14612" max="14616" width="7" style="2" customWidth="1"/>
    <col min="14617" max="14848" width="10" style="2"/>
    <col min="14849" max="14849" width="6.5" style="2" customWidth="1"/>
    <col min="14850" max="14850" width="5.75" style="2" customWidth="1"/>
    <col min="14851" max="14851" width="5.625" style="2" customWidth="1"/>
    <col min="14852" max="14852" width="5.875" style="2" customWidth="1"/>
    <col min="14853" max="14853" width="6.875" style="2" customWidth="1"/>
    <col min="14854" max="14854" width="6.375" style="2" customWidth="1"/>
    <col min="14855" max="14855" width="6.25" style="2" customWidth="1"/>
    <col min="14856" max="14856" width="6.5" style="2" customWidth="1"/>
    <col min="14857" max="14857" width="7.125" style="2" customWidth="1"/>
    <col min="14858" max="14858" width="6.125" style="2" customWidth="1"/>
    <col min="14859" max="14859" width="6.25" style="2" customWidth="1"/>
    <col min="14860" max="14860" width="6.125" style="2" customWidth="1"/>
    <col min="14861" max="14861" width="5.75" style="2" customWidth="1"/>
    <col min="14862" max="14862" width="8.875" style="2" customWidth="1"/>
    <col min="14863" max="14863" width="6.25" style="2" customWidth="1"/>
    <col min="14864" max="14864" width="5.25" style="2" bestFit="1" customWidth="1"/>
    <col min="14865" max="14865" width="12.25" style="2" customWidth="1"/>
    <col min="14866" max="14866" width="9.125" style="2" customWidth="1"/>
    <col min="14867" max="14867" width="13.75" style="2" customWidth="1"/>
    <col min="14868" max="14872" width="7" style="2" customWidth="1"/>
    <col min="14873" max="15104" width="10" style="2"/>
    <col min="15105" max="15105" width="6.5" style="2" customWidth="1"/>
    <col min="15106" max="15106" width="5.75" style="2" customWidth="1"/>
    <col min="15107" max="15107" width="5.625" style="2" customWidth="1"/>
    <col min="15108" max="15108" width="5.875" style="2" customWidth="1"/>
    <col min="15109" max="15109" width="6.875" style="2" customWidth="1"/>
    <col min="15110" max="15110" width="6.375" style="2" customWidth="1"/>
    <col min="15111" max="15111" width="6.25" style="2" customWidth="1"/>
    <col min="15112" max="15112" width="6.5" style="2" customWidth="1"/>
    <col min="15113" max="15113" width="7.125" style="2" customWidth="1"/>
    <col min="15114" max="15114" width="6.125" style="2" customWidth="1"/>
    <col min="15115" max="15115" width="6.25" style="2" customWidth="1"/>
    <col min="15116" max="15116" width="6.125" style="2" customWidth="1"/>
    <col min="15117" max="15117" width="5.75" style="2" customWidth="1"/>
    <col min="15118" max="15118" width="8.875" style="2" customWidth="1"/>
    <col min="15119" max="15119" width="6.25" style="2" customWidth="1"/>
    <col min="15120" max="15120" width="5.25" style="2" bestFit="1" customWidth="1"/>
    <col min="15121" max="15121" width="12.25" style="2" customWidth="1"/>
    <col min="15122" max="15122" width="9.125" style="2" customWidth="1"/>
    <col min="15123" max="15123" width="13.75" style="2" customWidth="1"/>
    <col min="15124" max="15128" width="7" style="2" customWidth="1"/>
    <col min="15129" max="15360" width="10" style="2"/>
    <col min="15361" max="15361" width="6.5" style="2" customWidth="1"/>
    <col min="15362" max="15362" width="5.75" style="2" customWidth="1"/>
    <col min="15363" max="15363" width="5.625" style="2" customWidth="1"/>
    <col min="15364" max="15364" width="5.875" style="2" customWidth="1"/>
    <col min="15365" max="15365" width="6.875" style="2" customWidth="1"/>
    <col min="15366" max="15366" width="6.375" style="2" customWidth="1"/>
    <col min="15367" max="15367" width="6.25" style="2" customWidth="1"/>
    <col min="15368" max="15368" width="6.5" style="2" customWidth="1"/>
    <col min="15369" max="15369" width="7.125" style="2" customWidth="1"/>
    <col min="15370" max="15370" width="6.125" style="2" customWidth="1"/>
    <col min="15371" max="15371" width="6.25" style="2" customWidth="1"/>
    <col min="15372" max="15372" width="6.125" style="2" customWidth="1"/>
    <col min="15373" max="15373" width="5.75" style="2" customWidth="1"/>
    <col min="15374" max="15374" width="8.875" style="2" customWidth="1"/>
    <col min="15375" max="15375" width="6.25" style="2" customWidth="1"/>
    <col min="15376" max="15376" width="5.25" style="2" bestFit="1" customWidth="1"/>
    <col min="15377" max="15377" width="12.25" style="2" customWidth="1"/>
    <col min="15378" max="15378" width="9.125" style="2" customWidth="1"/>
    <col min="15379" max="15379" width="13.75" style="2" customWidth="1"/>
    <col min="15380" max="15384" width="7" style="2" customWidth="1"/>
    <col min="15385" max="15616" width="10" style="2"/>
    <col min="15617" max="15617" width="6.5" style="2" customWidth="1"/>
    <col min="15618" max="15618" width="5.75" style="2" customWidth="1"/>
    <col min="15619" max="15619" width="5.625" style="2" customWidth="1"/>
    <col min="15620" max="15620" width="5.875" style="2" customWidth="1"/>
    <col min="15621" max="15621" width="6.875" style="2" customWidth="1"/>
    <col min="15622" max="15622" width="6.375" style="2" customWidth="1"/>
    <col min="15623" max="15623" width="6.25" style="2" customWidth="1"/>
    <col min="15624" max="15624" width="6.5" style="2" customWidth="1"/>
    <col min="15625" max="15625" width="7.125" style="2" customWidth="1"/>
    <col min="15626" max="15626" width="6.125" style="2" customWidth="1"/>
    <col min="15627" max="15627" width="6.25" style="2" customWidth="1"/>
    <col min="15628" max="15628" width="6.125" style="2" customWidth="1"/>
    <col min="15629" max="15629" width="5.75" style="2" customWidth="1"/>
    <col min="15630" max="15630" width="8.875" style="2" customWidth="1"/>
    <col min="15631" max="15631" width="6.25" style="2" customWidth="1"/>
    <col min="15632" max="15632" width="5.25" style="2" bestFit="1" customWidth="1"/>
    <col min="15633" max="15633" width="12.25" style="2" customWidth="1"/>
    <col min="15634" max="15634" width="9.125" style="2" customWidth="1"/>
    <col min="15635" max="15635" width="13.75" style="2" customWidth="1"/>
    <col min="15636" max="15640" width="7" style="2" customWidth="1"/>
    <col min="15641" max="15872" width="10" style="2"/>
    <col min="15873" max="15873" width="6.5" style="2" customWidth="1"/>
    <col min="15874" max="15874" width="5.75" style="2" customWidth="1"/>
    <col min="15875" max="15875" width="5.625" style="2" customWidth="1"/>
    <col min="15876" max="15876" width="5.875" style="2" customWidth="1"/>
    <col min="15877" max="15877" width="6.875" style="2" customWidth="1"/>
    <col min="15878" max="15878" width="6.375" style="2" customWidth="1"/>
    <col min="15879" max="15879" width="6.25" style="2" customWidth="1"/>
    <col min="15880" max="15880" width="6.5" style="2" customWidth="1"/>
    <col min="15881" max="15881" width="7.125" style="2" customWidth="1"/>
    <col min="15882" max="15882" width="6.125" style="2" customWidth="1"/>
    <col min="15883" max="15883" width="6.25" style="2" customWidth="1"/>
    <col min="15884" max="15884" width="6.125" style="2" customWidth="1"/>
    <col min="15885" max="15885" width="5.75" style="2" customWidth="1"/>
    <col min="15886" max="15886" width="8.875" style="2" customWidth="1"/>
    <col min="15887" max="15887" width="6.25" style="2" customWidth="1"/>
    <col min="15888" max="15888" width="5.25" style="2" bestFit="1" customWidth="1"/>
    <col min="15889" max="15889" width="12.25" style="2" customWidth="1"/>
    <col min="15890" max="15890" width="9.125" style="2" customWidth="1"/>
    <col min="15891" max="15891" width="13.75" style="2" customWidth="1"/>
    <col min="15892" max="15896" width="7" style="2" customWidth="1"/>
    <col min="15897" max="16128" width="10" style="2"/>
    <col min="16129" max="16129" width="6.5" style="2" customWidth="1"/>
    <col min="16130" max="16130" width="5.75" style="2" customWidth="1"/>
    <col min="16131" max="16131" width="5.625" style="2" customWidth="1"/>
    <col min="16132" max="16132" width="5.875" style="2" customWidth="1"/>
    <col min="16133" max="16133" width="6.875" style="2" customWidth="1"/>
    <col min="16134" max="16134" width="6.375" style="2" customWidth="1"/>
    <col min="16135" max="16135" width="6.25" style="2" customWidth="1"/>
    <col min="16136" max="16136" width="6.5" style="2" customWidth="1"/>
    <col min="16137" max="16137" width="7.125" style="2" customWidth="1"/>
    <col min="16138" max="16138" width="6.125" style="2" customWidth="1"/>
    <col min="16139" max="16139" width="6.25" style="2" customWidth="1"/>
    <col min="16140" max="16140" width="6.125" style="2" customWidth="1"/>
    <col min="16141" max="16141" width="5.75" style="2" customWidth="1"/>
    <col min="16142" max="16142" width="8.875" style="2" customWidth="1"/>
    <col min="16143" max="16143" width="6.25" style="2" customWidth="1"/>
    <col min="16144" max="16144" width="5.25" style="2" bestFit="1" customWidth="1"/>
    <col min="16145" max="16145" width="12.25" style="2" customWidth="1"/>
    <col min="16146" max="16146" width="9.125" style="2" customWidth="1"/>
    <col min="16147" max="16147" width="13.75" style="2" customWidth="1"/>
    <col min="16148" max="16152" width="7" style="2" customWidth="1"/>
    <col min="16153" max="16384" width="10" style="2"/>
  </cols>
  <sheetData>
    <row r="1" spans="1: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</row>
    <row r="2" spans="1:25" ht="33.75">
      <c r="A2" s="3" t="s">
        <v>0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1"/>
      <c r="R2" s="1"/>
      <c r="S2" s="1"/>
      <c r="T2" s="1"/>
      <c r="U2" s="1"/>
      <c r="V2" s="1"/>
      <c r="W2" s="1"/>
      <c r="X2" s="1"/>
      <c r="Y2" s="1"/>
    </row>
    <row r="3" spans="1: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</row>
    <row r="4" spans="1:25" ht="21" thickBot="1">
      <c r="A4" s="4" t="s">
        <v>1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</row>
    <row r="5" spans="1:25">
      <c r="A5" s="5" t="s">
        <v>2</v>
      </c>
      <c r="B5" s="181" t="s">
        <v>3</v>
      </c>
      <c r="C5" s="182"/>
      <c r="D5" s="183"/>
      <c r="E5" s="6" t="s">
        <v>4</v>
      </c>
      <c r="F5" s="6" t="s">
        <v>5</v>
      </c>
      <c r="G5" s="6" t="s">
        <v>6</v>
      </c>
      <c r="H5" s="23" t="s">
        <v>7</v>
      </c>
      <c r="I5" s="24"/>
      <c r="J5" s="25"/>
      <c r="K5" s="23" t="s">
        <v>8</v>
      </c>
      <c r="L5" s="24"/>
      <c r="M5" s="25"/>
      <c r="N5" s="23" t="s">
        <v>9</v>
      </c>
      <c r="O5" s="24"/>
      <c r="P5" s="81"/>
      <c r="Q5" s="7"/>
      <c r="R5" s="7"/>
      <c r="S5" s="7"/>
      <c r="T5" s="7"/>
      <c r="U5" s="7"/>
      <c r="V5" s="7"/>
      <c r="W5" s="7"/>
      <c r="X5" s="7"/>
      <c r="Y5" s="7"/>
    </row>
    <row r="6" spans="1:25" ht="38.25" thickBot="1">
      <c r="A6" s="82"/>
      <c r="B6" s="8" t="s">
        <v>10</v>
      </c>
      <c r="C6" s="8" t="s">
        <v>11</v>
      </c>
      <c r="D6" s="8" t="s">
        <v>12</v>
      </c>
      <c r="E6" s="83"/>
      <c r="F6" s="83"/>
      <c r="G6" s="83"/>
      <c r="H6" s="10" t="s">
        <v>13</v>
      </c>
      <c r="I6" s="10" t="s">
        <v>14</v>
      </c>
      <c r="J6" s="10" t="s">
        <v>15</v>
      </c>
      <c r="K6" s="10" t="s">
        <v>13</v>
      </c>
      <c r="L6" s="10" t="s">
        <v>14</v>
      </c>
      <c r="M6" s="10" t="s">
        <v>15</v>
      </c>
      <c r="N6" s="10" t="s">
        <v>13</v>
      </c>
      <c r="O6" s="10" t="s">
        <v>14</v>
      </c>
      <c r="P6" s="11" t="s">
        <v>15</v>
      </c>
      <c r="Q6" s="7"/>
      <c r="R6" s="7"/>
      <c r="S6" s="12"/>
      <c r="T6" s="7"/>
      <c r="U6" s="7"/>
      <c r="V6" s="7"/>
      <c r="W6" s="7"/>
      <c r="X6" s="7"/>
      <c r="Y6" s="7"/>
    </row>
    <row r="7" spans="1:25" ht="18" thickTop="1" thickBot="1">
      <c r="A7" s="13">
        <f>A52+A97+A142+A187+A229</f>
        <v>11458</v>
      </c>
      <c r="B7" s="14">
        <f>I13</f>
        <v>8363</v>
      </c>
      <c r="C7" s="15"/>
      <c r="D7" s="16">
        <f>B7</f>
        <v>8363</v>
      </c>
      <c r="E7" s="15">
        <f>D32</f>
        <v>3145</v>
      </c>
      <c r="F7" s="17">
        <f>E32</f>
        <v>2787</v>
      </c>
      <c r="G7" s="15">
        <f>F7/E7*100</f>
        <v>88.616852146263909</v>
      </c>
      <c r="H7" s="18">
        <v>486</v>
      </c>
      <c r="I7" s="15">
        <f>K32/100</f>
        <v>480.01</v>
      </c>
      <c r="J7" s="15">
        <f>I7/H7*100</f>
        <v>98.767489711934147</v>
      </c>
      <c r="K7" s="19">
        <v>3895</v>
      </c>
      <c r="L7" s="17">
        <f>D37/1000</f>
        <v>4208.6809999999996</v>
      </c>
      <c r="M7" s="15">
        <f>L7/K7*100</f>
        <v>108.05342747111682</v>
      </c>
      <c r="N7" s="18">
        <v>882</v>
      </c>
      <c r="O7" s="17">
        <f>M37/1000</f>
        <v>877.54499999999996</v>
      </c>
      <c r="P7" s="20">
        <f>O7/N7*100</f>
        <v>99.494897959183675</v>
      </c>
      <c r="Q7" s="21"/>
      <c r="R7" s="21"/>
      <c r="S7" s="21"/>
      <c r="T7" s="21"/>
      <c r="U7" s="21"/>
      <c r="V7" s="21"/>
      <c r="W7" s="21"/>
      <c r="X7" s="21"/>
      <c r="Y7" s="21"/>
    </row>
    <row r="8" spans="1: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22" t="s">
        <v>16</v>
      </c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</row>
    <row r="9" spans="1:25" ht="21" thickBot="1">
      <c r="A9" s="4" t="s">
        <v>17</v>
      </c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</row>
    <row r="10" spans="1:25">
      <c r="A10" s="91" t="s">
        <v>18</v>
      </c>
      <c r="B10" s="92"/>
      <c r="C10" s="93" t="s">
        <v>19</v>
      </c>
      <c r="D10" s="94"/>
      <c r="E10" s="23" t="s">
        <v>20</v>
      </c>
      <c r="F10" s="24"/>
      <c r="G10" s="24"/>
      <c r="H10" s="25"/>
      <c r="I10" s="23" t="s">
        <v>21</v>
      </c>
      <c r="J10" s="24"/>
      <c r="K10" s="24"/>
      <c r="L10" s="24"/>
      <c r="M10" s="24"/>
      <c r="N10" s="24"/>
      <c r="O10" s="25"/>
      <c r="P10" s="26" t="s">
        <v>22</v>
      </c>
      <c r="Q10" s="7"/>
      <c r="R10" s="7"/>
      <c r="S10" s="7"/>
      <c r="T10" s="7"/>
      <c r="U10" s="7"/>
      <c r="V10" s="7"/>
      <c r="W10" s="7"/>
      <c r="X10" s="7"/>
      <c r="Y10" s="7"/>
    </row>
    <row r="11" spans="1:25" ht="16.5" customHeight="1">
      <c r="A11" s="95"/>
      <c r="B11" s="96"/>
      <c r="C11" s="97"/>
      <c r="D11" s="98"/>
      <c r="E11" s="99" t="s">
        <v>23</v>
      </c>
      <c r="F11" s="99" t="s">
        <v>24</v>
      </c>
      <c r="G11" s="100" t="s">
        <v>12</v>
      </c>
      <c r="H11" s="101"/>
      <c r="I11" s="28" t="s">
        <v>25</v>
      </c>
      <c r="J11" s="29"/>
      <c r="K11" s="29"/>
      <c r="L11" s="30"/>
      <c r="M11" s="28" t="s">
        <v>26</v>
      </c>
      <c r="N11" s="29"/>
      <c r="O11" s="30"/>
      <c r="P11" s="31"/>
      <c r="Q11" s="7"/>
      <c r="R11" s="7"/>
      <c r="S11" s="7"/>
      <c r="T11" s="7"/>
      <c r="U11" s="7"/>
      <c r="V11" s="7"/>
      <c r="W11" s="7"/>
      <c r="X11" s="7"/>
      <c r="Y11" s="7"/>
    </row>
    <row r="12" spans="1:25" ht="17.25" thickBot="1">
      <c r="A12" s="102"/>
      <c r="B12" s="103"/>
      <c r="C12" s="104"/>
      <c r="D12" s="105"/>
      <c r="E12" s="9"/>
      <c r="F12" s="9"/>
      <c r="G12" s="106"/>
      <c r="H12" s="107"/>
      <c r="I12" s="8" t="s">
        <v>27</v>
      </c>
      <c r="J12" s="8" t="s">
        <v>24</v>
      </c>
      <c r="K12" s="33" t="s">
        <v>12</v>
      </c>
      <c r="L12" s="34"/>
      <c r="M12" s="8" t="s">
        <v>27</v>
      </c>
      <c r="N12" s="8" t="s">
        <v>24</v>
      </c>
      <c r="O12" s="8" t="s">
        <v>12</v>
      </c>
      <c r="P12" s="35"/>
      <c r="Q12" s="7"/>
      <c r="R12" s="7"/>
      <c r="S12" s="7"/>
      <c r="T12" s="7"/>
      <c r="U12" s="7"/>
      <c r="V12" s="7"/>
      <c r="W12" s="7"/>
      <c r="X12" s="7"/>
      <c r="Y12" s="7"/>
    </row>
    <row r="13" spans="1:25" ht="17.25" thickTop="1">
      <c r="A13" s="108" t="s">
        <v>12</v>
      </c>
      <c r="B13" s="109"/>
      <c r="C13" s="110">
        <f>C58+C103+C148+C193+C235</f>
        <v>11458</v>
      </c>
      <c r="D13" s="111"/>
      <c r="E13" s="36">
        <f>C13</f>
        <v>11458</v>
      </c>
      <c r="F13" s="37"/>
      <c r="G13" s="112">
        <f>E13</f>
        <v>11458</v>
      </c>
      <c r="H13" s="113"/>
      <c r="I13" s="38">
        <f>I58+I103+I148+I193+I235</f>
        <v>8363</v>
      </c>
      <c r="J13" s="37"/>
      <c r="K13" s="112">
        <f>I13</f>
        <v>8363</v>
      </c>
      <c r="L13" s="113"/>
      <c r="M13" s="37"/>
      <c r="N13" s="37"/>
      <c r="O13" s="37"/>
      <c r="P13" s="39"/>
      <c r="Q13" s="1"/>
      <c r="R13" s="1"/>
      <c r="S13" s="1"/>
      <c r="T13" s="1"/>
      <c r="U13" s="1"/>
      <c r="V13" s="1"/>
      <c r="W13" s="1"/>
      <c r="X13" s="1"/>
      <c r="Y13" s="1"/>
    </row>
    <row r="14" spans="1:25">
      <c r="A14" s="114" t="s">
        <v>28</v>
      </c>
      <c r="B14" s="115"/>
      <c r="C14" s="116">
        <f>C59+C104+C149+C194+C236</f>
        <v>7352</v>
      </c>
      <c r="D14" s="40"/>
      <c r="E14" s="38">
        <f>C14</f>
        <v>7352</v>
      </c>
      <c r="F14" s="41"/>
      <c r="G14" s="55">
        <f>E14</f>
        <v>7352</v>
      </c>
      <c r="H14" s="56"/>
      <c r="I14" s="38">
        <f>I59+I104+I149+I194+I236</f>
        <v>7352</v>
      </c>
      <c r="J14" s="41"/>
      <c r="K14" s="55">
        <f>I14</f>
        <v>7352</v>
      </c>
      <c r="L14" s="56"/>
      <c r="M14" s="41"/>
      <c r="N14" s="41"/>
      <c r="O14" s="41"/>
      <c r="P14" s="42"/>
      <c r="Q14" s="1"/>
      <c r="R14" s="1"/>
      <c r="S14" s="1"/>
      <c r="T14" s="1"/>
      <c r="U14" s="1"/>
      <c r="V14" s="1"/>
      <c r="W14" s="1"/>
      <c r="X14" s="1"/>
      <c r="Y14" s="1"/>
    </row>
    <row r="15" spans="1:25">
      <c r="A15" s="114" t="s">
        <v>29</v>
      </c>
      <c r="B15" s="115"/>
      <c r="C15" s="116">
        <f>C60+C105+C150+C195+C237</f>
        <v>726</v>
      </c>
      <c r="D15" s="40"/>
      <c r="E15" s="38">
        <f>C15</f>
        <v>726</v>
      </c>
      <c r="F15" s="41"/>
      <c r="G15" s="55">
        <f>E15</f>
        <v>726</v>
      </c>
      <c r="H15" s="56"/>
      <c r="I15" s="38">
        <f>I60+I105+I150+I195+I237</f>
        <v>726</v>
      </c>
      <c r="J15" s="41"/>
      <c r="K15" s="55">
        <f>I15</f>
        <v>726</v>
      </c>
      <c r="L15" s="56"/>
      <c r="M15" s="41"/>
      <c r="N15" s="41"/>
      <c r="O15" s="41"/>
      <c r="P15" s="42"/>
      <c r="Q15" s="1"/>
      <c r="R15" s="1"/>
      <c r="S15" s="1"/>
      <c r="T15" s="1"/>
      <c r="U15" s="1"/>
      <c r="V15" s="1"/>
      <c r="W15" s="1"/>
      <c r="X15" s="1"/>
      <c r="Y15" s="1"/>
    </row>
    <row r="16" spans="1:25">
      <c r="A16" s="114" t="s">
        <v>30</v>
      </c>
      <c r="B16" s="115"/>
      <c r="C16" s="116">
        <f>C61+C106+C151+C196+C238</f>
        <v>2302</v>
      </c>
      <c r="D16" s="40"/>
      <c r="E16" s="38">
        <f>C16</f>
        <v>2302</v>
      </c>
      <c r="F16" s="41"/>
      <c r="G16" s="55">
        <f>E16</f>
        <v>2302</v>
      </c>
      <c r="H16" s="56"/>
      <c r="I16" s="38">
        <f>I61+I106+I151+I196+I238</f>
        <v>285</v>
      </c>
      <c r="J16" s="41"/>
      <c r="K16" s="55">
        <f>I16</f>
        <v>285</v>
      </c>
      <c r="L16" s="56"/>
      <c r="M16" s="41"/>
      <c r="N16" s="41"/>
      <c r="O16" s="41"/>
      <c r="P16" s="42"/>
      <c r="Q16" s="1"/>
      <c r="R16" s="1"/>
      <c r="S16" s="1"/>
      <c r="T16" s="1"/>
      <c r="U16" s="1"/>
      <c r="V16" s="1"/>
      <c r="W16" s="1"/>
      <c r="X16" s="1"/>
      <c r="Y16" s="1"/>
    </row>
    <row r="17" spans="1:25" ht="17.25" thickBot="1">
      <c r="A17" s="117" t="s">
        <v>31</v>
      </c>
      <c r="B17" s="118"/>
      <c r="C17" s="119">
        <f>C62+C107+C152+C197+C239</f>
        <v>1078</v>
      </c>
      <c r="D17" s="75"/>
      <c r="E17" s="43">
        <f>C17</f>
        <v>1078</v>
      </c>
      <c r="F17" s="44"/>
      <c r="G17" s="76">
        <f>E17</f>
        <v>1078</v>
      </c>
      <c r="H17" s="77"/>
      <c r="I17" s="44"/>
      <c r="J17" s="44"/>
      <c r="K17" s="45"/>
      <c r="L17" s="46"/>
      <c r="M17" s="44"/>
      <c r="N17" s="44"/>
      <c r="O17" s="44"/>
      <c r="P17" s="47"/>
      <c r="Q17" s="1"/>
      <c r="R17" s="1"/>
      <c r="S17" s="1"/>
      <c r="T17" s="1"/>
      <c r="U17" s="1"/>
      <c r="V17" s="1"/>
      <c r="W17" s="1"/>
      <c r="X17" s="1"/>
      <c r="Y17" s="1"/>
    </row>
    <row r="18" spans="1:25">
      <c r="A18" s="1"/>
      <c r="B18" s="1"/>
      <c r="C18" s="48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</row>
    <row r="19" spans="1:25" ht="21" thickBot="1">
      <c r="A19" s="4" t="s">
        <v>32</v>
      </c>
      <c r="B19" s="49"/>
      <c r="C19" s="49"/>
      <c r="D19" s="49"/>
      <c r="E19" s="49"/>
      <c r="F19" s="49"/>
      <c r="G19" s="49"/>
      <c r="H19" s="49"/>
      <c r="I19" s="49"/>
      <c r="J19" s="49"/>
      <c r="K19" s="49"/>
      <c r="L19" s="49"/>
      <c r="M19" s="49"/>
      <c r="N19" s="49"/>
      <c r="O19" s="49"/>
      <c r="P19" s="49"/>
      <c r="Q19" s="49"/>
      <c r="R19" s="49"/>
      <c r="S19" s="49"/>
      <c r="T19" s="49"/>
      <c r="U19" s="49"/>
      <c r="V19" s="49"/>
      <c r="W19" s="49"/>
      <c r="X19" s="49"/>
      <c r="Y19" s="49"/>
    </row>
    <row r="20" spans="1:25">
      <c r="A20" s="91" t="s">
        <v>33</v>
      </c>
      <c r="B20" s="120"/>
      <c r="C20" s="92"/>
      <c r="D20" s="121" t="s">
        <v>34</v>
      </c>
      <c r="E20" s="24"/>
      <c r="F20" s="24"/>
      <c r="G20" s="24"/>
      <c r="H20" s="24"/>
      <c r="I20" s="24"/>
      <c r="J20" s="25"/>
      <c r="K20" s="23" t="s">
        <v>35</v>
      </c>
      <c r="L20" s="24"/>
      <c r="M20" s="24"/>
      <c r="N20" s="24"/>
      <c r="O20" s="24"/>
      <c r="P20" s="81"/>
      <c r="Q20" s="7"/>
      <c r="R20" s="7"/>
      <c r="S20" s="7"/>
      <c r="T20" s="7"/>
      <c r="U20" s="7"/>
      <c r="V20" s="7"/>
      <c r="W20" s="7"/>
      <c r="X20" s="7"/>
      <c r="Y20" s="7"/>
    </row>
    <row r="21" spans="1:25" ht="27.75" customHeight="1" thickBot="1">
      <c r="A21" s="102"/>
      <c r="B21" s="122"/>
      <c r="C21" s="103"/>
      <c r="D21" s="50" t="s">
        <v>12</v>
      </c>
      <c r="E21" s="8" t="s">
        <v>36</v>
      </c>
      <c r="F21" s="8" t="s">
        <v>37</v>
      </c>
      <c r="G21" s="8" t="s">
        <v>38</v>
      </c>
      <c r="H21" s="8" t="s">
        <v>39</v>
      </c>
      <c r="I21" s="123" t="s">
        <v>40</v>
      </c>
      <c r="J21" s="32"/>
      <c r="K21" s="33" t="s">
        <v>12</v>
      </c>
      <c r="L21" s="34"/>
      <c r="M21" s="33" t="s">
        <v>41</v>
      </c>
      <c r="N21" s="34"/>
      <c r="O21" s="33" t="s">
        <v>42</v>
      </c>
      <c r="P21" s="124"/>
      <c r="Q21" s="7"/>
      <c r="R21" s="7"/>
      <c r="S21" s="7"/>
      <c r="T21" s="7"/>
      <c r="U21" s="7"/>
      <c r="V21" s="7"/>
      <c r="W21" s="7"/>
      <c r="X21" s="7"/>
      <c r="Y21" s="7"/>
    </row>
    <row r="22" spans="1:25" ht="17.25" thickTop="1">
      <c r="A22" s="108" t="s">
        <v>43</v>
      </c>
      <c r="B22" s="125"/>
      <c r="C22" s="109"/>
      <c r="D22" s="51">
        <f>SUM(E22:J22)</f>
        <v>65</v>
      </c>
      <c r="E22" s="52">
        <f>SUM(E67+E112+E157+E202)</f>
        <v>60</v>
      </c>
      <c r="F22" s="52">
        <f>F67+F112+F157+F202</f>
        <v>0</v>
      </c>
      <c r="G22" s="52">
        <f>G67+G112+G157+G202</f>
        <v>5</v>
      </c>
      <c r="H22" s="52">
        <f>H67+H112+H157+H202</f>
        <v>0</v>
      </c>
      <c r="I22" s="112">
        <f>I67+I112+I157+I202</f>
        <v>0</v>
      </c>
      <c r="J22" s="113"/>
      <c r="K22" s="112">
        <f>SUM(M22:P22)</f>
        <v>1847</v>
      </c>
      <c r="L22" s="113"/>
      <c r="M22" s="112">
        <f>SUM(M67+M112+M157+M202)</f>
        <v>1092</v>
      </c>
      <c r="N22" s="113"/>
      <c r="O22" s="112">
        <f>SUM(O67+O112+O157+O202)</f>
        <v>755</v>
      </c>
      <c r="P22" s="128"/>
      <c r="Q22" s="53"/>
      <c r="R22" s="1"/>
      <c r="S22" s="1"/>
      <c r="T22" s="1"/>
      <c r="U22" s="1"/>
      <c r="V22" s="1"/>
      <c r="W22" s="1"/>
      <c r="X22" s="1"/>
      <c r="Y22" s="1"/>
    </row>
    <row r="23" spans="1:25">
      <c r="A23" s="114" t="s">
        <v>44</v>
      </c>
      <c r="B23" s="29"/>
      <c r="C23" s="115"/>
      <c r="D23" s="51">
        <f t="shared" ref="D23:D30" si="0">SUM(E23:J23)</f>
        <v>532</v>
      </c>
      <c r="E23" s="54">
        <f>SUM(E68+E113+E158+E204+E245)</f>
        <v>418</v>
      </c>
      <c r="F23" s="54">
        <f>F68+F113+F158+F204+F245</f>
        <v>2</v>
      </c>
      <c r="G23" s="54">
        <f>G68+G113+G158+G204+G245</f>
        <v>112</v>
      </c>
      <c r="H23" s="54">
        <f>H68+H113+H158+H204+H245</f>
        <v>0</v>
      </c>
      <c r="I23" s="55">
        <f>I68+I113+I158+I204+I245</f>
        <v>0</v>
      </c>
      <c r="J23" s="56"/>
      <c r="K23" s="55">
        <f t="shared" ref="K23:K31" si="1">SUM(M23:P23)</f>
        <v>5144</v>
      </c>
      <c r="L23" s="56"/>
      <c r="M23" s="55">
        <f>SUM(M68+M113+M158+M204+M245)</f>
        <v>2838</v>
      </c>
      <c r="N23" s="56"/>
      <c r="O23" s="55">
        <f>SUM(O68+O113+O158+O204+O245)</f>
        <v>2306</v>
      </c>
      <c r="P23" s="129"/>
      <c r="Q23" s="53"/>
      <c r="R23" s="1"/>
      <c r="S23" s="1"/>
      <c r="T23" s="1"/>
      <c r="U23" s="1"/>
      <c r="V23" s="1"/>
      <c r="W23" s="1"/>
      <c r="X23" s="1"/>
      <c r="Y23" s="1"/>
    </row>
    <row r="24" spans="1:25">
      <c r="A24" s="114" t="s">
        <v>45</v>
      </c>
      <c r="B24" s="29"/>
      <c r="C24" s="115"/>
      <c r="D24" s="51">
        <f t="shared" si="0"/>
        <v>107</v>
      </c>
      <c r="E24" s="54">
        <f>SUM(E69+E114+E159)</f>
        <v>98</v>
      </c>
      <c r="F24" s="54">
        <f>F69+F114+F159</f>
        <v>2</v>
      </c>
      <c r="G24" s="54">
        <f>G69+G114+G159</f>
        <v>6</v>
      </c>
      <c r="H24" s="54">
        <f>H69+H114+H159</f>
        <v>1</v>
      </c>
      <c r="I24" s="55">
        <f>I69+I114+I159</f>
        <v>0</v>
      </c>
      <c r="J24" s="56"/>
      <c r="K24" s="55">
        <f t="shared" si="1"/>
        <v>1663</v>
      </c>
      <c r="L24" s="56"/>
      <c r="M24" s="55">
        <f>SUM(M69+M114+M159)</f>
        <v>1313</v>
      </c>
      <c r="N24" s="56"/>
      <c r="O24" s="55">
        <f>SUM(O69+O114+O159)</f>
        <v>350</v>
      </c>
      <c r="P24" s="129"/>
      <c r="Q24" s="53"/>
      <c r="R24" s="1"/>
      <c r="S24" s="1"/>
      <c r="T24" s="1"/>
      <c r="U24" s="1"/>
      <c r="V24" s="1"/>
      <c r="W24" s="1"/>
      <c r="X24" s="1"/>
      <c r="Y24" s="1"/>
    </row>
    <row r="25" spans="1:25">
      <c r="A25" s="114" t="s">
        <v>46</v>
      </c>
      <c r="B25" s="29"/>
      <c r="C25" s="115"/>
      <c r="D25" s="51">
        <f t="shared" si="0"/>
        <v>250</v>
      </c>
      <c r="E25" s="54">
        <f t="shared" ref="E25:H26" si="2">SUM(E70+E115+E160+E207)</f>
        <v>231</v>
      </c>
      <c r="F25" s="54">
        <f t="shared" si="2"/>
        <v>2</v>
      </c>
      <c r="G25" s="54">
        <f t="shared" si="2"/>
        <v>16</v>
      </c>
      <c r="H25" s="54">
        <f t="shared" si="2"/>
        <v>1</v>
      </c>
      <c r="I25" s="55">
        <f>I70+I115+I160+I207</f>
        <v>0</v>
      </c>
      <c r="J25" s="56"/>
      <c r="K25" s="55">
        <f t="shared" si="1"/>
        <v>2903</v>
      </c>
      <c r="L25" s="56"/>
      <c r="M25" s="55">
        <f>SUM(M70+M115+M160+M207)</f>
        <v>1992</v>
      </c>
      <c r="N25" s="56"/>
      <c r="O25" s="55">
        <f>SUM(O70+O115+O160+O207)</f>
        <v>911</v>
      </c>
      <c r="P25" s="129"/>
      <c r="Q25" s="53"/>
      <c r="R25" s="1"/>
      <c r="S25" s="1"/>
      <c r="T25" s="1"/>
      <c r="U25" s="1"/>
      <c r="V25" s="1"/>
      <c r="W25" s="1"/>
      <c r="X25" s="1"/>
      <c r="Y25" s="1"/>
    </row>
    <row r="26" spans="1:25">
      <c r="A26" s="114" t="s">
        <v>47</v>
      </c>
      <c r="B26" s="29"/>
      <c r="C26" s="115"/>
      <c r="D26" s="51">
        <f t="shared" si="0"/>
        <v>58</v>
      </c>
      <c r="E26" s="54">
        <f t="shared" si="2"/>
        <v>42</v>
      </c>
      <c r="F26" s="54">
        <f t="shared" si="2"/>
        <v>0</v>
      </c>
      <c r="G26" s="54">
        <f t="shared" si="2"/>
        <v>16</v>
      </c>
      <c r="H26" s="54">
        <f t="shared" si="2"/>
        <v>0</v>
      </c>
      <c r="I26" s="55">
        <f>I71+I116+I161+I208</f>
        <v>0</v>
      </c>
      <c r="J26" s="56"/>
      <c r="K26" s="55">
        <f t="shared" si="1"/>
        <v>753</v>
      </c>
      <c r="L26" s="56"/>
      <c r="M26" s="55">
        <f>SUM(M71+M116+M161+M208)</f>
        <v>529</v>
      </c>
      <c r="N26" s="56"/>
      <c r="O26" s="55">
        <f>SUM(O71+O116+O161+O208)</f>
        <v>224</v>
      </c>
      <c r="P26" s="129"/>
      <c r="Q26" s="53"/>
      <c r="R26" s="1"/>
      <c r="S26" s="1"/>
      <c r="T26" s="1"/>
      <c r="U26" s="1"/>
      <c r="V26" s="1"/>
      <c r="W26" s="1"/>
      <c r="X26" s="1"/>
      <c r="Y26" s="1"/>
    </row>
    <row r="27" spans="1:25">
      <c r="A27" s="114" t="s">
        <v>48</v>
      </c>
      <c r="B27" s="29"/>
      <c r="C27" s="115"/>
      <c r="D27" s="51">
        <f t="shared" si="0"/>
        <v>102</v>
      </c>
      <c r="E27" s="54">
        <f>SUM(E72+E117+E162+E247)</f>
        <v>95</v>
      </c>
      <c r="F27" s="54">
        <f>SUM(F72+F117+F162+F247)</f>
        <v>0</v>
      </c>
      <c r="G27" s="54">
        <f>SUM(G72+G117+G162+G247)</f>
        <v>7</v>
      </c>
      <c r="H27" s="54">
        <f>SUM(H72+H117+H162+H247)</f>
        <v>0</v>
      </c>
      <c r="I27" s="55">
        <f>I72+I117+I162+I247</f>
        <v>0</v>
      </c>
      <c r="J27" s="56"/>
      <c r="K27" s="55">
        <f t="shared" si="1"/>
        <v>1274</v>
      </c>
      <c r="L27" s="56"/>
      <c r="M27" s="55">
        <f>SUM(M72+M117+M162+M247)</f>
        <v>1046</v>
      </c>
      <c r="N27" s="56"/>
      <c r="O27" s="55">
        <f>SUM(O72+O117+O162+O247)</f>
        <v>228</v>
      </c>
      <c r="P27" s="129"/>
      <c r="Q27" s="53"/>
      <c r="R27" s="1"/>
      <c r="S27" s="1"/>
      <c r="T27" s="1"/>
      <c r="U27" s="1"/>
      <c r="V27" s="1"/>
      <c r="W27" s="1"/>
      <c r="X27" s="1"/>
      <c r="Y27" s="1"/>
    </row>
    <row r="28" spans="1:25">
      <c r="A28" s="114" t="s">
        <v>49</v>
      </c>
      <c r="B28" s="29"/>
      <c r="C28" s="115"/>
      <c r="D28" s="57">
        <f t="shared" si="0"/>
        <v>1265</v>
      </c>
      <c r="E28" s="54">
        <f>E73+E118+E163+E203+E244</f>
        <v>1151</v>
      </c>
      <c r="F28" s="54">
        <f>F73+F118+F163+F203+F244</f>
        <v>10</v>
      </c>
      <c r="G28" s="54">
        <f>G73+G118+G163+G203+G244</f>
        <v>103</v>
      </c>
      <c r="H28" s="54">
        <f>H73+H118+H163+H203+H244</f>
        <v>1</v>
      </c>
      <c r="I28" s="55">
        <f>I73+I118+I163+I203+I244</f>
        <v>0</v>
      </c>
      <c r="J28" s="56"/>
      <c r="K28" s="55">
        <f t="shared" si="1"/>
        <v>16714</v>
      </c>
      <c r="L28" s="56"/>
      <c r="M28" s="55">
        <f>SUM(M73+M118+M163+M203+M244)</f>
        <v>13174</v>
      </c>
      <c r="N28" s="56"/>
      <c r="O28" s="55">
        <f>SUM(O73+O118+O163+O203+O244)</f>
        <v>3540</v>
      </c>
      <c r="P28" s="129"/>
      <c r="Q28" s="53"/>
      <c r="R28" s="1"/>
      <c r="S28" s="1"/>
      <c r="T28" s="1"/>
      <c r="U28" s="1"/>
      <c r="V28" s="1"/>
      <c r="W28" s="1"/>
      <c r="X28" s="1"/>
      <c r="Y28" s="1"/>
    </row>
    <row r="29" spans="1:25">
      <c r="A29" s="114" t="s">
        <v>50</v>
      </c>
      <c r="B29" s="29"/>
      <c r="C29" s="115"/>
      <c r="D29" s="51">
        <f t="shared" si="0"/>
        <v>331</v>
      </c>
      <c r="E29" s="54">
        <f>E74+E119+E164+E205+E248</f>
        <v>308</v>
      </c>
      <c r="F29" s="54">
        <f>F74+F119+F164+F205+F248</f>
        <v>6</v>
      </c>
      <c r="G29" s="54">
        <f>G74+G119+G164+G205+G248</f>
        <v>17</v>
      </c>
      <c r="H29" s="54">
        <f>H74+H119+H164+H205+H248</f>
        <v>0</v>
      </c>
      <c r="I29" s="55">
        <f>I74+I119+I164+I205+I248</f>
        <v>0</v>
      </c>
      <c r="J29" s="56"/>
      <c r="K29" s="55">
        <f t="shared" si="1"/>
        <v>6163</v>
      </c>
      <c r="L29" s="56"/>
      <c r="M29" s="55">
        <f>SUM(M74+M119+M164+M205+M248)</f>
        <v>4493</v>
      </c>
      <c r="N29" s="56"/>
      <c r="O29" s="55">
        <f>SUM(O74+O119+O164+O205+O248)</f>
        <v>1670</v>
      </c>
      <c r="P29" s="129"/>
      <c r="Q29" s="53"/>
      <c r="R29" s="1"/>
      <c r="S29" s="1"/>
      <c r="T29" s="1"/>
      <c r="U29" s="1"/>
      <c r="V29" s="1"/>
      <c r="W29" s="1"/>
      <c r="X29" s="1"/>
      <c r="Y29" s="1"/>
    </row>
    <row r="30" spans="1:25">
      <c r="A30" s="114" t="s">
        <v>51</v>
      </c>
      <c r="B30" s="29"/>
      <c r="C30" s="115"/>
      <c r="D30" s="51">
        <f t="shared" si="0"/>
        <v>336</v>
      </c>
      <c r="E30" s="54">
        <f>E75+E120+E165+E206+E246</f>
        <v>300</v>
      </c>
      <c r="F30" s="54">
        <f>F75+F120+F165+F206+F246</f>
        <v>2</v>
      </c>
      <c r="G30" s="54">
        <f>G75+G120+G165+G206+G246</f>
        <v>34</v>
      </c>
      <c r="H30" s="54">
        <f>H75+H120+H165+H206+H246</f>
        <v>0</v>
      </c>
      <c r="I30" s="55">
        <f>I75+I120+I165+I206+I246</f>
        <v>0</v>
      </c>
      <c r="J30" s="56"/>
      <c r="K30" s="55">
        <f t="shared" si="1"/>
        <v>10425</v>
      </c>
      <c r="L30" s="56"/>
      <c r="M30" s="55">
        <f>SUM(M75+M120+M165+M206+M246)</f>
        <v>8110</v>
      </c>
      <c r="N30" s="56"/>
      <c r="O30" s="55">
        <f>SUM(O75+O120+O165+O206+O246)</f>
        <v>2315</v>
      </c>
      <c r="P30" s="129"/>
      <c r="Q30" s="53"/>
      <c r="R30" s="1"/>
      <c r="S30" s="1"/>
      <c r="T30" s="1"/>
      <c r="U30" s="1"/>
      <c r="V30" s="1"/>
      <c r="W30" s="1"/>
      <c r="X30" s="1"/>
      <c r="Y30" s="1"/>
    </row>
    <row r="31" spans="1:25">
      <c r="A31" s="114" t="s">
        <v>52</v>
      </c>
      <c r="B31" s="29"/>
      <c r="C31" s="115"/>
      <c r="D31" s="51">
        <f>SUM(E31:J31)</f>
        <v>99</v>
      </c>
      <c r="E31" s="54">
        <f>SUM(E76+E121+E166)</f>
        <v>84</v>
      </c>
      <c r="F31" s="54">
        <f>F76+F121+F166</f>
        <v>2</v>
      </c>
      <c r="G31" s="54">
        <f>G76+G121+G166</f>
        <v>11</v>
      </c>
      <c r="H31" s="54">
        <f>H76+H121+H166+H207</f>
        <v>2</v>
      </c>
      <c r="I31" s="55">
        <f>I76+I121+I166</f>
        <v>0</v>
      </c>
      <c r="J31" s="56"/>
      <c r="K31" s="55">
        <f t="shared" si="1"/>
        <v>1115</v>
      </c>
      <c r="L31" s="56"/>
      <c r="M31" s="55">
        <f>SUM(M76+M121+M166)</f>
        <v>874</v>
      </c>
      <c r="N31" s="56"/>
      <c r="O31" s="55">
        <f>SUM(O76+O121+O166)</f>
        <v>241</v>
      </c>
      <c r="P31" s="129"/>
      <c r="Q31" s="53"/>
      <c r="R31" s="1"/>
      <c r="S31" s="1"/>
      <c r="T31" s="1"/>
      <c r="U31" s="1"/>
      <c r="V31" s="1"/>
      <c r="W31" s="1"/>
      <c r="X31" s="1"/>
      <c r="Y31" s="1"/>
    </row>
    <row r="32" spans="1:25" ht="17.25" thickBot="1">
      <c r="A32" s="117" t="s">
        <v>12</v>
      </c>
      <c r="B32" s="130"/>
      <c r="C32" s="118"/>
      <c r="D32" s="58">
        <f>SUM(D22:D31)</f>
        <v>3145</v>
      </c>
      <c r="E32" s="59">
        <f>SUM(E22:E31)</f>
        <v>2787</v>
      </c>
      <c r="F32" s="59">
        <f>SUM(F22:F31)</f>
        <v>26</v>
      </c>
      <c r="G32" s="60">
        <f>SUM(G22:G31)</f>
        <v>327</v>
      </c>
      <c r="H32" s="61">
        <f>SUM(H22:H31)</f>
        <v>5</v>
      </c>
      <c r="I32" s="76">
        <f>SUM(I22:J31)</f>
        <v>0</v>
      </c>
      <c r="J32" s="77"/>
      <c r="K32" s="76">
        <f>SUM(K22:K31)</f>
        <v>48001</v>
      </c>
      <c r="L32" s="77"/>
      <c r="M32" s="76">
        <f>SUM(M22:M31)</f>
        <v>35461</v>
      </c>
      <c r="N32" s="77"/>
      <c r="O32" s="76">
        <f>SUM(O22:O31)</f>
        <v>12540</v>
      </c>
      <c r="P32" s="132"/>
      <c r="Q32" s="53"/>
      <c r="R32" s="1"/>
      <c r="S32" s="1"/>
      <c r="T32" s="1"/>
      <c r="U32" s="1"/>
      <c r="V32" s="1"/>
      <c r="W32" s="1"/>
      <c r="X32" s="1"/>
      <c r="Y32" s="1"/>
    </row>
    <row r="33" spans="1: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</row>
    <row r="34" spans="1:25" ht="21" thickBot="1">
      <c r="A34" s="4" t="s">
        <v>53</v>
      </c>
      <c r="B34" s="1"/>
      <c r="C34" s="1"/>
      <c r="D34" s="1"/>
      <c r="E34" s="53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</row>
    <row r="35" spans="1:25">
      <c r="A35" s="169" t="s">
        <v>54</v>
      </c>
      <c r="B35" s="167"/>
      <c r="C35" s="167"/>
      <c r="D35" s="167"/>
      <c r="E35" s="167"/>
      <c r="F35" s="167"/>
      <c r="G35" s="167"/>
      <c r="H35" s="167"/>
      <c r="I35" s="170"/>
      <c r="J35" s="166" t="s">
        <v>55</v>
      </c>
      <c r="K35" s="167"/>
      <c r="L35" s="167"/>
      <c r="M35" s="167"/>
      <c r="N35" s="167"/>
      <c r="O35" s="167"/>
      <c r="P35" s="168"/>
    </row>
    <row r="36" spans="1:25" ht="17.25" thickBot="1">
      <c r="A36" s="165" t="s">
        <v>56</v>
      </c>
      <c r="B36" s="164"/>
      <c r="C36" s="163"/>
      <c r="D36" s="161" t="s">
        <v>57</v>
      </c>
      <c r="E36" s="164"/>
      <c r="F36" s="163"/>
      <c r="G36" s="161" t="s">
        <v>58</v>
      </c>
      <c r="H36" s="164"/>
      <c r="I36" s="163"/>
      <c r="J36" s="161" t="s">
        <v>59</v>
      </c>
      <c r="K36" s="164"/>
      <c r="L36" s="163"/>
      <c r="M36" s="161" t="s">
        <v>60</v>
      </c>
      <c r="N36" s="163"/>
      <c r="O36" s="161" t="s">
        <v>61</v>
      </c>
      <c r="P36" s="162"/>
    </row>
    <row r="37" spans="1:25" ht="18" thickTop="1" thickBot="1">
      <c r="A37" s="160">
        <f>SUM(A82,A127,A172,A214,A254)</f>
        <v>16558876</v>
      </c>
      <c r="B37" s="157"/>
      <c r="C37" s="154"/>
      <c r="D37" s="160">
        <f>SUM(D82,D127,D172,D214,D254)</f>
        <v>4208681</v>
      </c>
      <c r="E37" s="157"/>
      <c r="F37" s="154"/>
      <c r="G37" s="160">
        <f>SUM(G82,G127,G172,G214,G254)</f>
        <v>16448807</v>
      </c>
      <c r="H37" s="157"/>
      <c r="I37" s="154"/>
      <c r="J37" s="160">
        <f>SUM(J82,J127,J172,J214,J254)</f>
        <v>4294000</v>
      </c>
      <c r="K37" s="157"/>
      <c r="L37" s="158"/>
      <c r="M37" s="62">
        <f>M82+M127+M172+M214+M254</f>
        <v>877545</v>
      </c>
      <c r="N37" s="158"/>
      <c r="O37" s="63">
        <f>O82+O127+O172+O214+O254</f>
        <v>3642870</v>
      </c>
      <c r="P37" s="180"/>
    </row>
    <row r="38" spans="1:25">
      <c r="A38" s="64"/>
      <c r="B38" s="64"/>
      <c r="C38" s="64"/>
      <c r="D38" s="64"/>
      <c r="E38" s="64"/>
      <c r="F38" s="64"/>
      <c r="G38" s="64"/>
      <c r="H38" s="64"/>
      <c r="I38" s="64"/>
      <c r="J38" s="64"/>
      <c r="K38" s="64"/>
      <c r="L38" s="64"/>
      <c r="M38" s="64"/>
      <c r="N38" s="64"/>
      <c r="O38" s="64"/>
      <c r="P38" s="64"/>
    </row>
    <row r="39" spans="1:25" ht="21" thickBot="1">
      <c r="A39" s="4" t="s">
        <v>62</v>
      </c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</row>
    <row r="40" spans="1:25">
      <c r="A40" s="153" t="s">
        <v>63</v>
      </c>
      <c r="B40" s="24"/>
      <c r="C40" s="24"/>
      <c r="D40" s="25"/>
      <c r="E40" s="23" t="s">
        <v>64</v>
      </c>
      <c r="F40" s="24"/>
      <c r="G40" s="24"/>
      <c r="H40" s="25"/>
      <c r="I40" s="23" t="s">
        <v>65</v>
      </c>
      <c r="J40" s="24"/>
      <c r="K40" s="24"/>
      <c r="L40" s="25"/>
      <c r="M40" s="23" t="s">
        <v>66</v>
      </c>
      <c r="N40" s="24"/>
      <c r="O40" s="24"/>
      <c r="P40" s="81"/>
    </row>
    <row r="41" spans="1:25" ht="17.25" thickBot="1">
      <c r="A41" s="152" t="s">
        <v>67</v>
      </c>
      <c r="B41" s="34"/>
      <c r="C41" s="33" t="s">
        <v>68</v>
      </c>
      <c r="D41" s="34"/>
      <c r="E41" s="33" t="s">
        <v>69</v>
      </c>
      <c r="F41" s="34"/>
      <c r="G41" s="33" t="s">
        <v>70</v>
      </c>
      <c r="H41" s="34"/>
      <c r="I41" s="33" t="s">
        <v>69</v>
      </c>
      <c r="J41" s="34"/>
      <c r="K41" s="33" t="s">
        <v>70</v>
      </c>
      <c r="L41" s="34"/>
      <c r="M41" s="33" t="s">
        <v>69</v>
      </c>
      <c r="N41" s="34"/>
      <c r="O41" s="33" t="s">
        <v>70</v>
      </c>
      <c r="P41" s="124"/>
    </row>
    <row r="42" spans="1:25" ht="18" thickTop="1" thickBot="1">
      <c r="A42" s="151" t="s">
        <v>71</v>
      </c>
      <c r="B42" s="150"/>
      <c r="C42" s="148" t="s">
        <v>72</v>
      </c>
      <c r="D42" s="150"/>
      <c r="E42" s="148"/>
      <c r="F42" s="150"/>
      <c r="G42" s="148"/>
      <c r="H42" s="150"/>
      <c r="I42" s="148"/>
      <c r="J42" s="150"/>
      <c r="K42" s="148"/>
      <c r="L42" s="150"/>
      <c r="M42" s="148"/>
      <c r="N42" s="150"/>
      <c r="O42" s="148"/>
      <c r="P42" s="149"/>
    </row>
    <row r="43" spans="1: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</row>
    <row r="44" spans="1:25" ht="21" thickBot="1">
      <c r="A44" s="4" t="s">
        <v>73</v>
      </c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</row>
    <row r="45" spans="1:25" ht="17.25" thickBot="1">
      <c r="A45" s="65" t="s">
        <v>74</v>
      </c>
      <c r="B45" s="142" t="s">
        <v>75</v>
      </c>
      <c r="C45" s="146"/>
      <c r="D45" s="146"/>
      <c r="E45" s="146"/>
      <c r="F45" s="146"/>
      <c r="G45" s="147"/>
      <c r="H45" s="144" t="s">
        <v>76</v>
      </c>
      <c r="I45" s="145"/>
      <c r="J45" s="142" t="s">
        <v>77</v>
      </c>
      <c r="K45" s="146"/>
      <c r="L45" s="147"/>
      <c r="M45" s="144" t="s">
        <v>78</v>
      </c>
      <c r="N45" s="145"/>
      <c r="O45" s="142">
        <v>36</v>
      </c>
      <c r="P45" s="143"/>
    </row>
    <row r="46" spans="1: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</row>
    <row r="47" spans="1:25" ht="33.75">
      <c r="A47" s="3" t="s">
        <v>79</v>
      </c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</row>
    <row r="48" spans="1: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</row>
    <row r="49" spans="1:16" ht="21" thickBot="1">
      <c r="A49" s="4" t="s">
        <v>1</v>
      </c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</row>
    <row r="50" spans="1:16">
      <c r="A50" s="5" t="s">
        <v>2</v>
      </c>
      <c r="B50" s="23" t="s">
        <v>3</v>
      </c>
      <c r="C50" s="24"/>
      <c r="D50" s="25"/>
      <c r="E50" s="6" t="s">
        <v>4</v>
      </c>
      <c r="F50" s="6" t="s">
        <v>5</v>
      </c>
      <c r="G50" s="6" t="s">
        <v>6</v>
      </c>
      <c r="H50" s="23" t="s">
        <v>7</v>
      </c>
      <c r="I50" s="24"/>
      <c r="J50" s="25"/>
      <c r="K50" s="23" t="s">
        <v>80</v>
      </c>
      <c r="L50" s="24"/>
      <c r="M50" s="25"/>
      <c r="N50" s="23" t="s">
        <v>9</v>
      </c>
      <c r="O50" s="24"/>
      <c r="P50" s="81"/>
    </row>
    <row r="51" spans="1:16" ht="36.75" thickBot="1">
      <c r="A51" s="82"/>
      <c r="B51" s="8" t="s">
        <v>10</v>
      </c>
      <c r="C51" s="8" t="s">
        <v>11</v>
      </c>
      <c r="D51" s="8" t="s">
        <v>12</v>
      </c>
      <c r="E51" s="83"/>
      <c r="F51" s="83"/>
      <c r="G51" s="83"/>
      <c r="H51" s="10" t="str">
        <f>H6</f>
        <v>전년4/4
실적</v>
      </c>
      <c r="I51" s="10" t="s">
        <v>14</v>
      </c>
      <c r="J51" s="10" t="s">
        <v>15</v>
      </c>
      <c r="K51" s="10" t="str">
        <f>K6</f>
        <v>전년4/4
실적</v>
      </c>
      <c r="L51" s="10" t="s">
        <v>14</v>
      </c>
      <c r="M51" s="10" t="s">
        <v>15</v>
      </c>
      <c r="N51" s="10" t="str">
        <f>N6</f>
        <v>전년4/4
실적</v>
      </c>
      <c r="O51" s="10" t="s">
        <v>14</v>
      </c>
      <c r="P51" s="11" t="s">
        <v>15</v>
      </c>
    </row>
    <row r="52" spans="1:16" ht="18" thickTop="1" thickBot="1">
      <c r="A52" s="13">
        <f>C58</f>
        <v>2687</v>
      </c>
      <c r="B52" s="14">
        <f>K58</f>
        <v>1998</v>
      </c>
      <c r="C52" s="15"/>
      <c r="D52" s="14">
        <f>B52</f>
        <v>1998</v>
      </c>
      <c r="E52" s="15">
        <f>D77</f>
        <v>1014</v>
      </c>
      <c r="F52" s="15">
        <f>E77</f>
        <v>844</v>
      </c>
      <c r="G52" s="15">
        <f>F52/E52*100</f>
        <v>83.234714003944774</v>
      </c>
      <c r="H52" s="18">
        <v>108</v>
      </c>
      <c r="I52" s="15">
        <f>K77/100</f>
        <v>111.45</v>
      </c>
      <c r="J52" s="15">
        <f>I52/H52*100</f>
        <v>103.19444444444446</v>
      </c>
      <c r="K52" s="18">
        <v>665</v>
      </c>
      <c r="L52" s="15">
        <f>D82/1000</f>
        <v>799.15</v>
      </c>
      <c r="M52" s="15">
        <f>L52/K52*100</f>
        <v>120.17293233082707</v>
      </c>
      <c r="N52" s="18">
        <v>70</v>
      </c>
      <c r="O52" s="15">
        <f>M82/1000</f>
        <v>92.936000000000007</v>
      </c>
      <c r="P52" s="20">
        <f>O52/N52*100</f>
        <v>132.7657142857143</v>
      </c>
    </row>
    <row r="53" spans="1:16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</row>
    <row r="54" spans="1:16" ht="21" thickBot="1">
      <c r="A54" s="4" t="s">
        <v>81</v>
      </c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</row>
    <row r="55" spans="1:16">
      <c r="A55" s="91" t="s">
        <v>18</v>
      </c>
      <c r="B55" s="92"/>
      <c r="C55" s="93" t="s">
        <v>19</v>
      </c>
      <c r="D55" s="94"/>
      <c r="E55" s="23" t="s">
        <v>20</v>
      </c>
      <c r="F55" s="24"/>
      <c r="G55" s="24"/>
      <c r="H55" s="25"/>
      <c r="I55" s="23" t="s">
        <v>21</v>
      </c>
      <c r="J55" s="24"/>
      <c r="K55" s="24"/>
      <c r="L55" s="24"/>
      <c r="M55" s="24"/>
      <c r="N55" s="24"/>
      <c r="O55" s="25"/>
      <c r="P55" s="26" t="s">
        <v>82</v>
      </c>
    </row>
    <row r="56" spans="1:16">
      <c r="A56" s="95"/>
      <c r="B56" s="96"/>
      <c r="C56" s="97"/>
      <c r="D56" s="98"/>
      <c r="E56" s="99" t="s">
        <v>23</v>
      </c>
      <c r="F56" s="99" t="s">
        <v>24</v>
      </c>
      <c r="G56" s="100" t="s">
        <v>12</v>
      </c>
      <c r="H56" s="101"/>
      <c r="I56" s="28" t="s">
        <v>25</v>
      </c>
      <c r="J56" s="29"/>
      <c r="K56" s="29"/>
      <c r="L56" s="30"/>
      <c r="M56" s="28" t="s">
        <v>26</v>
      </c>
      <c r="N56" s="29"/>
      <c r="O56" s="30"/>
      <c r="P56" s="31"/>
    </row>
    <row r="57" spans="1:16" ht="17.25" thickBot="1">
      <c r="A57" s="102"/>
      <c r="B57" s="103"/>
      <c r="C57" s="104"/>
      <c r="D57" s="105"/>
      <c r="E57" s="9"/>
      <c r="F57" s="9"/>
      <c r="G57" s="106"/>
      <c r="H57" s="107"/>
      <c r="I57" s="8" t="s">
        <v>27</v>
      </c>
      <c r="J57" s="8" t="s">
        <v>24</v>
      </c>
      <c r="K57" s="33" t="s">
        <v>12</v>
      </c>
      <c r="L57" s="34"/>
      <c r="M57" s="8" t="s">
        <v>27</v>
      </c>
      <c r="N57" s="8" t="s">
        <v>24</v>
      </c>
      <c r="O57" s="8" t="s">
        <v>12</v>
      </c>
      <c r="P57" s="35"/>
    </row>
    <row r="58" spans="1:16" ht="17.25" thickTop="1">
      <c r="A58" s="108" t="s">
        <v>12</v>
      </c>
      <c r="B58" s="109"/>
      <c r="C58" s="110">
        <f>C59+C60+C61+C62</f>
        <v>2687</v>
      </c>
      <c r="D58" s="111"/>
      <c r="E58" s="38">
        <v>2721</v>
      </c>
      <c r="F58" s="38"/>
      <c r="G58" s="112">
        <f>E58</f>
        <v>2721</v>
      </c>
      <c r="H58" s="113"/>
      <c r="I58" s="38">
        <f>I59+I60</f>
        <v>1998</v>
      </c>
      <c r="J58" s="38"/>
      <c r="K58" s="112">
        <f>K59+K60</f>
        <v>1998</v>
      </c>
      <c r="L58" s="113"/>
      <c r="M58" s="37"/>
      <c r="N58" s="37"/>
      <c r="O58" s="37"/>
      <c r="P58" s="39"/>
    </row>
    <row r="59" spans="1:16">
      <c r="A59" s="114" t="s">
        <v>28</v>
      </c>
      <c r="B59" s="115"/>
      <c r="C59" s="116">
        <v>1897</v>
      </c>
      <c r="D59" s="40"/>
      <c r="E59" s="54">
        <f>C59</f>
        <v>1897</v>
      </c>
      <c r="F59" s="54"/>
      <c r="G59" s="55">
        <f>E59</f>
        <v>1897</v>
      </c>
      <c r="H59" s="56"/>
      <c r="I59" s="54">
        <v>1897</v>
      </c>
      <c r="J59" s="54"/>
      <c r="K59" s="55">
        <f>I59</f>
        <v>1897</v>
      </c>
      <c r="L59" s="56"/>
      <c r="M59" s="41"/>
      <c r="N59" s="41"/>
      <c r="O59" s="41"/>
      <c r="P59" s="42"/>
    </row>
    <row r="60" spans="1:16">
      <c r="A60" s="114" t="s">
        <v>29</v>
      </c>
      <c r="B60" s="115"/>
      <c r="C60" s="116">
        <v>101</v>
      </c>
      <c r="D60" s="40"/>
      <c r="E60" s="54">
        <f>C60</f>
        <v>101</v>
      </c>
      <c r="F60" s="54"/>
      <c r="G60" s="55">
        <f>E60</f>
        <v>101</v>
      </c>
      <c r="H60" s="56"/>
      <c r="I60" s="54">
        <v>101</v>
      </c>
      <c r="J60" s="54"/>
      <c r="K60" s="55">
        <f>I60</f>
        <v>101</v>
      </c>
      <c r="L60" s="56"/>
      <c r="M60" s="41"/>
      <c r="N60" s="41"/>
      <c r="O60" s="41"/>
      <c r="P60" s="42"/>
    </row>
    <row r="61" spans="1:16">
      <c r="A61" s="114" t="s">
        <v>30</v>
      </c>
      <c r="B61" s="115"/>
      <c r="C61" s="116">
        <v>350</v>
      </c>
      <c r="D61" s="40"/>
      <c r="E61" s="54">
        <f>C61</f>
        <v>350</v>
      </c>
      <c r="F61" s="54"/>
      <c r="G61" s="55">
        <f>E61</f>
        <v>350</v>
      </c>
      <c r="H61" s="56"/>
      <c r="I61" s="54"/>
      <c r="J61" s="54"/>
      <c r="K61" s="55"/>
      <c r="L61" s="56"/>
      <c r="M61" s="41"/>
      <c r="N61" s="41"/>
      <c r="O61" s="41"/>
      <c r="P61" s="42"/>
    </row>
    <row r="62" spans="1:16" ht="17.25" thickBot="1">
      <c r="A62" s="117" t="s">
        <v>31</v>
      </c>
      <c r="B62" s="118"/>
      <c r="C62" s="179">
        <v>339</v>
      </c>
      <c r="D62" s="66"/>
      <c r="E62" s="44">
        <f>C62</f>
        <v>339</v>
      </c>
      <c r="F62" s="44"/>
      <c r="G62" s="45">
        <f>E62</f>
        <v>339</v>
      </c>
      <c r="H62" s="46"/>
      <c r="I62" s="44"/>
      <c r="J62" s="44"/>
      <c r="K62" s="45"/>
      <c r="L62" s="46"/>
      <c r="M62" s="44"/>
      <c r="N62" s="44"/>
      <c r="O62" s="44"/>
      <c r="P62" s="47"/>
    </row>
    <row r="63" spans="1:16">
      <c r="A63" s="1"/>
      <c r="B63" s="1"/>
      <c r="C63" s="48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</row>
    <row r="64" spans="1:16" ht="21" thickBot="1">
      <c r="A64" s="4" t="s">
        <v>32</v>
      </c>
      <c r="B64" s="49"/>
      <c r="C64" s="49"/>
      <c r="D64" s="49"/>
      <c r="E64" s="49"/>
      <c r="F64" s="49"/>
      <c r="G64" s="49"/>
      <c r="H64" s="49"/>
      <c r="I64" s="49"/>
      <c r="J64" s="49"/>
      <c r="K64" s="49"/>
      <c r="L64" s="49"/>
      <c r="M64" s="49"/>
      <c r="N64" s="49"/>
      <c r="O64" s="49"/>
      <c r="P64" s="49"/>
    </row>
    <row r="65" spans="1:16">
      <c r="A65" s="91" t="s">
        <v>33</v>
      </c>
      <c r="B65" s="120"/>
      <c r="C65" s="92"/>
      <c r="D65" s="121" t="s">
        <v>34</v>
      </c>
      <c r="E65" s="24"/>
      <c r="F65" s="24"/>
      <c r="G65" s="24"/>
      <c r="H65" s="24"/>
      <c r="I65" s="24"/>
      <c r="J65" s="25"/>
      <c r="K65" s="23" t="s">
        <v>35</v>
      </c>
      <c r="L65" s="24"/>
      <c r="M65" s="24"/>
      <c r="N65" s="24"/>
      <c r="O65" s="24"/>
      <c r="P65" s="81"/>
    </row>
    <row r="66" spans="1:16" ht="21" customHeight="1" thickBot="1">
      <c r="A66" s="102"/>
      <c r="B66" s="122"/>
      <c r="C66" s="103"/>
      <c r="D66" s="50" t="s">
        <v>12</v>
      </c>
      <c r="E66" s="8" t="s">
        <v>36</v>
      </c>
      <c r="F66" s="8" t="s">
        <v>37</v>
      </c>
      <c r="G66" s="8" t="s">
        <v>38</v>
      </c>
      <c r="H66" s="8" t="s">
        <v>39</v>
      </c>
      <c r="I66" s="123" t="s">
        <v>40</v>
      </c>
      <c r="J66" s="32"/>
      <c r="K66" s="33" t="s">
        <v>12</v>
      </c>
      <c r="L66" s="34"/>
      <c r="M66" s="33" t="s">
        <v>41</v>
      </c>
      <c r="N66" s="34"/>
      <c r="O66" s="33" t="s">
        <v>42</v>
      </c>
      <c r="P66" s="124"/>
    </row>
    <row r="67" spans="1:16" ht="17.25" thickTop="1">
      <c r="A67" s="108" t="s">
        <v>43</v>
      </c>
      <c r="B67" s="125"/>
      <c r="C67" s="109"/>
      <c r="D67" s="67">
        <f>SUM(E67:J67)</f>
        <v>31</v>
      </c>
      <c r="E67" s="37">
        <f>[1]업체수!T5</f>
        <v>28</v>
      </c>
      <c r="F67" s="37">
        <f>[1]업체수!U5</f>
        <v>0</v>
      </c>
      <c r="G67" s="37">
        <f>[1]업체수!V5</f>
        <v>3</v>
      </c>
      <c r="H67" s="37">
        <f>[1]업체수!W5</f>
        <v>0</v>
      </c>
      <c r="I67" s="68">
        <f>[1]업체수!X5</f>
        <v>0</v>
      </c>
      <c r="J67" s="69"/>
      <c r="K67" s="112">
        <f>M67+O67</f>
        <v>1177</v>
      </c>
      <c r="L67" s="113"/>
      <c r="M67" s="112">
        <f>[1]종업원수!R8+[1]종업원수!T8</f>
        <v>727</v>
      </c>
      <c r="N67" s="113"/>
      <c r="O67" s="112">
        <f>[1]종업원수!S8+[1]종업원수!U8</f>
        <v>450</v>
      </c>
      <c r="P67" s="128"/>
    </row>
    <row r="68" spans="1:16">
      <c r="A68" s="114" t="s">
        <v>44</v>
      </c>
      <c r="B68" s="29"/>
      <c r="C68" s="115"/>
      <c r="D68" s="67">
        <f t="shared" ref="D68:D77" si="3">SUM(E68:J68)</f>
        <v>258</v>
      </c>
      <c r="E68" s="37">
        <f>[1]업체수!T6</f>
        <v>189</v>
      </c>
      <c r="F68" s="37">
        <f>[1]업체수!U6</f>
        <v>1</v>
      </c>
      <c r="G68" s="37">
        <f>[1]업체수!V6</f>
        <v>68</v>
      </c>
      <c r="H68" s="41">
        <f>[1]업체수!W6</f>
        <v>0</v>
      </c>
      <c r="I68" s="70">
        <f>[1]업체수!X6</f>
        <v>0</v>
      </c>
      <c r="J68" s="71"/>
      <c r="K68" s="55">
        <f t="shared" ref="K68:K77" si="4">M68+O68</f>
        <v>2234</v>
      </c>
      <c r="L68" s="56"/>
      <c r="M68" s="55">
        <f>[1]종업원수!R9+[1]종업원수!T9</f>
        <v>1208</v>
      </c>
      <c r="N68" s="56"/>
      <c r="O68" s="55">
        <f>[1]종업원수!S9+[1]종업원수!U9</f>
        <v>1026</v>
      </c>
      <c r="P68" s="129"/>
    </row>
    <row r="69" spans="1:16">
      <c r="A69" s="114" t="s">
        <v>45</v>
      </c>
      <c r="B69" s="29"/>
      <c r="C69" s="115"/>
      <c r="D69" s="67">
        <f t="shared" si="3"/>
        <v>48</v>
      </c>
      <c r="E69" s="37">
        <f>[1]업체수!T7</f>
        <v>41</v>
      </c>
      <c r="F69" s="37">
        <f>[1]업체수!U7</f>
        <v>2</v>
      </c>
      <c r="G69" s="37">
        <f>[1]업체수!V7</f>
        <v>4</v>
      </c>
      <c r="H69" s="37">
        <f>[1]업체수!W7</f>
        <v>1</v>
      </c>
      <c r="I69" s="70">
        <f>[1]업체수!X7</f>
        <v>0</v>
      </c>
      <c r="J69" s="71"/>
      <c r="K69" s="55">
        <f t="shared" si="4"/>
        <v>584</v>
      </c>
      <c r="L69" s="56"/>
      <c r="M69" s="55">
        <f>[1]종업원수!R10+[1]종업원수!T10</f>
        <v>424</v>
      </c>
      <c r="N69" s="56"/>
      <c r="O69" s="55">
        <f>[1]종업원수!S10+[1]종업원수!U10</f>
        <v>160</v>
      </c>
      <c r="P69" s="129"/>
    </row>
    <row r="70" spans="1:16">
      <c r="A70" s="114" t="s">
        <v>46</v>
      </c>
      <c r="B70" s="29"/>
      <c r="C70" s="115"/>
      <c r="D70" s="67">
        <f t="shared" si="3"/>
        <v>83</v>
      </c>
      <c r="E70" s="37">
        <f>[1]업체수!T8</f>
        <v>72</v>
      </c>
      <c r="F70" s="37">
        <f>[1]업체수!U8</f>
        <v>1</v>
      </c>
      <c r="G70" s="37">
        <f>[1]업체수!V8</f>
        <v>10</v>
      </c>
      <c r="H70" s="41">
        <f>[1]업체수!W8</f>
        <v>0</v>
      </c>
      <c r="I70" s="70">
        <f>[1]업체수!X8</f>
        <v>0</v>
      </c>
      <c r="J70" s="71"/>
      <c r="K70" s="55">
        <f t="shared" si="4"/>
        <v>779</v>
      </c>
      <c r="L70" s="56"/>
      <c r="M70" s="55">
        <f>[1]종업원수!R11+[1]종업원수!T11</f>
        <v>520</v>
      </c>
      <c r="N70" s="56"/>
      <c r="O70" s="55">
        <f>[1]종업원수!S11+[1]종업원수!U11</f>
        <v>259</v>
      </c>
      <c r="P70" s="129"/>
    </row>
    <row r="71" spans="1:16">
      <c r="A71" s="114" t="s">
        <v>47</v>
      </c>
      <c r="B71" s="29"/>
      <c r="C71" s="115"/>
      <c r="D71" s="67">
        <f t="shared" si="3"/>
        <v>29</v>
      </c>
      <c r="E71" s="37">
        <f>[1]업체수!T9</f>
        <v>23</v>
      </c>
      <c r="F71" s="37">
        <f>[1]업체수!U9</f>
        <v>0</v>
      </c>
      <c r="G71" s="37">
        <f>[1]업체수!V9</f>
        <v>6</v>
      </c>
      <c r="H71" s="37">
        <f>[1]업체수!W9</f>
        <v>0</v>
      </c>
      <c r="I71" s="70">
        <f>[1]업체수!X9</f>
        <v>0</v>
      </c>
      <c r="J71" s="71"/>
      <c r="K71" s="55">
        <f t="shared" si="4"/>
        <v>279</v>
      </c>
      <c r="L71" s="56"/>
      <c r="M71" s="55">
        <f>[1]종업원수!R12+[1]종업원수!T12</f>
        <v>220</v>
      </c>
      <c r="N71" s="56"/>
      <c r="O71" s="55">
        <f>[1]종업원수!S12+[1]종업원수!U12</f>
        <v>59</v>
      </c>
      <c r="P71" s="129"/>
    </row>
    <row r="72" spans="1:16">
      <c r="A72" s="114" t="s">
        <v>48</v>
      </c>
      <c r="B72" s="29"/>
      <c r="C72" s="115"/>
      <c r="D72" s="67">
        <f t="shared" si="3"/>
        <v>18</v>
      </c>
      <c r="E72" s="37">
        <f>[1]업체수!T10</f>
        <v>15</v>
      </c>
      <c r="F72" s="37">
        <f>[1]업체수!U10</f>
        <v>0</v>
      </c>
      <c r="G72" s="37">
        <f>[1]업체수!V10</f>
        <v>3</v>
      </c>
      <c r="H72" s="41">
        <f>[1]업체수!W10</f>
        <v>0</v>
      </c>
      <c r="I72" s="70">
        <f>[1]업체수!X10</f>
        <v>0</v>
      </c>
      <c r="J72" s="71"/>
      <c r="K72" s="55">
        <f t="shared" si="4"/>
        <v>176</v>
      </c>
      <c r="L72" s="56"/>
      <c r="M72" s="55">
        <f>[1]종업원수!R13+[1]종업원수!T13</f>
        <v>137</v>
      </c>
      <c r="N72" s="56"/>
      <c r="O72" s="55">
        <f>[1]종업원수!S13+[1]종업원수!U13</f>
        <v>39</v>
      </c>
      <c r="P72" s="129"/>
    </row>
    <row r="73" spans="1:16">
      <c r="A73" s="114" t="s">
        <v>49</v>
      </c>
      <c r="B73" s="29"/>
      <c r="C73" s="115"/>
      <c r="D73" s="67">
        <f t="shared" si="3"/>
        <v>375</v>
      </c>
      <c r="E73" s="37">
        <f>[1]업체수!T11</f>
        <v>327</v>
      </c>
      <c r="F73" s="37">
        <f>[1]업체수!U11</f>
        <v>2</v>
      </c>
      <c r="G73" s="37">
        <f>[1]업체수!V11</f>
        <v>45</v>
      </c>
      <c r="H73" s="37">
        <f>[1]업체수!W11</f>
        <v>1</v>
      </c>
      <c r="I73" s="70">
        <f>[1]업체수!X11</f>
        <v>0</v>
      </c>
      <c r="J73" s="71"/>
      <c r="K73" s="55">
        <f t="shared" si="4"/>
        <v>3051</v>
      </c>
      <c r="L73" s="56"/>
      <c r="M73" s="55">
        <f>[1]종업원수!R14+[1]종업원수!T14</f>
        <v>2368</v>
      </c>
      <c r="N73" s="56"/>
      <c r="O73" s="55">
        <f>[1]종업원수!S14+[1]종업원수!U14</f>
        <v>683</v>
      </c>
      <c r="P73" s="129"/>
    </row>
    <row r="74" spans="1:16">
      <c r="A74" s="114" t="s">
        <v>50</v>
      </c>
      <c r="B74" s="29"/>
      <c r="C74" s="115"/>
      <c r="D74" s="67">
        <f t="shared" si="3"/>
        <v>55</v>
      </c>
      <c r="E74" s="37">
        <f>[1]업체수!T12</f>
        <v>52</v>
      </c>
      <c r="F74" s="37">
        <f>[1]업체수!U12</f>
        <v>0</v>
      </c>
      <c r="G74" s="37">
        <f>[1]업체수!V12</f>
        <v>3</v>
      </c>
      <c r="H74" s="41">
        <f>[1]업체수!W12</f>
        <v>0</v>
      </c>
      <c r="I74" s="70">
        <f>[1]업체수!X12</f>
        <v>0</v>
      </c>
      <c r="J74" s="71"/>
      <c r="K74" s="55">
        <f t="shared" si="4"/>
        <v>710</v>
      </c>
      <c r="L74" s="56"/>
      <c r="M74" s="55">
        <f>[1]종업원수!R15+[1]종업원수!T15</f>
        <v>423</v>
      </c>
      <c r="N74" s="56"/>
      <c r="O74" s="55">
        <f>[1]종업원수!S15+[1]종업원수!U15</f>
        <v>287</v>
      </c>
      <c r="P74" s="129"/>
    </row>
    <row r="75" spans="1:16">
      <c r="A75" s="114" t="s">
        <v>51</v>
      </c>
      <c r="B75" s="29"/>
      <c r="C75" s="115"/>
      <c r="D75" s="67">
        <f t="shared" si="3"/>
        <v>99</v>
      </c>
      <c r="E75" s="37">
        <f>[1]업체수!T13</f>
        <v>85</v>
      </c>
      <c r="F75" s="37">
        <f>[1]업체수!U13</f>
        <v>0</v>
      </c>
      <c r="G75" s="37">
        <f>[1]업체수!V13</f>
        <v>14</v>
      </c>
      <c r="H75" s="37">
        <f>[1]업체수!W13</f>
        <v>0</v>
      </c>
      <c r="I75" s="70">
        <f>[1]업체수!X13</f>
        <v>0</v>
      </c>
      <c r="J75" s="71"/>
      <c r="K75" s="55">
        <f t="shared" si="4"/>
        <v>1976</v>
      </c>
      <c r="L75" s="56"/>
      <c r="M75" s="55">
        <f>[1]종업원수!R16+[1]종업원수!T16</f>
        <v>1496</v>
      </c>
      <c r="N75" s="56"/>
      <c r="O75" s="55">
        <f>[1]종업원수!S16+[1]종업원수!U16</f>
        <v>480</v>
      </c>
      <c r="P75" s="129"/>
    </row>
    <row r="76" spans="1:16">
      <c r="A76" s="114" t="s">
        <v>52</v>
      </c>
      <c r="B76" s="29"/>
      <c r="C76" s="115"/>
      <c r="D76" s="67">
        <f t="shared" si="3"/>
        <v>18</v>
      </c>
      <c r="E76" s="37">
        <f>[1]업체수!T14</f>
        <v>12</v>
      </c>
      <c r="F76" s="37">
        <f>[1]업체수!U14</f>
        <v>0</v>
      </c>
      <c r="G76" s="37">
        <f>[1]업체수!V14</f>
        <v>5</v>
      </c>
      <c r="H76" s="41">
        <f>[1]업체수!W14</f>
        <v>1</v>
      </c>
      <c r="I76" s="70">
        <f>[1]업체수!X14</f>
        <v>0</v>
      </c>
      <c r="J76" s="71"/>
      <c r="K76" s="55">
        <f t="shared" si="4"/>
        <v>179</v>
      </c>
      <c r="L76" s="56"/>
      <c r="M76" s="55">
        <f>[1]종업원수!R17+[1]종업원수!T17</f>
        <v>148</v>
      </c>
      <c r="N76" s="56"/>
      <c r="O76" s="55">
        <f>[1]종업원수!S17+[1]종업원수!U17</f>
        <v>31</v>
      </c>
      <c r="P76" s="129"/>
    </row>
    <row r="77" spans="1:16" ht="17.25" thickBot="1">
      <c r="A77" s="117" t="s">
        <v>12</v>
      </c>
      <c r="B77" s="130"/>
      <c r="C77" s="118"/>
      <c r="D77" s="72">
        <f t="shared" si="3"/>
        <v>1014</v>
      </c>
      <c r="E77" s="44">
        <f>SUM(E67:E76)</f>
        <v>844</v>
      </c>
      <c r="F77" s="44">
        <f>SUM(F67:F76)</f>
        <v>6</v>
      </c>
      <c r="G77" s="44">
        <f>SUM(G67:G76)</f>
        <v>161</v>
      </c>
      <c r="H77" s="44">
        <f>SUM(H67:H76)</f>
        <v>3</v>
      </c>
      <c r="I77" s="45">
        <f>SUM(I67:I76)</f>
        <v>0</v>
      </c>
      <c r="J77" s="46"/>
      <c r="K77" s="76">
        <f t="shared" si="4"/>
        <v>11145</v>
      </c>
      <c r="L77" s="77"/>
      <c r="M77" s="76">
        <f>[1]종업원수!R18+[1]종업원수!T18</f>
        <v>7671</v>
      </c>
      <c r="N77" s="77"/>
      <c r="O77" s="76">
        <f>[1]종업원수!S18+[1]종업원수!U18</f>
        <v>3474</v>
      </c>
      <c r="P77" s="132"/>
    </row>
    <row r="78" spans="1:16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</row>
    <row r="79" spans="1:16" ht="21" thickBot="1">
      <c r="A79" s="4" t="s">
        <v>53</v>
      </c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</row>
    <row r="80" spans="1:16">
      <c r="A80" s="169" t="s">
        <v>54</v>
      </c>
      <c r="B80" s="167"/>
      <c r="C80" s="167"/>
      <c r="D80" s="167"/>
      <c r="E80" s="167"/>
      <c r="F80" s="167"/>
      <c r="G80" s="167"/>
      <c r="H80" s="167"/>
      <c r="I80" s="170"/>
      <c r="J80" s="166" t="s">
        <v>55</v>
      </c>
      <c r="K80" s="167"/>
      <c r="L80" s="167"/>
      <c r="M80" s="167"/>
      <c r="N80" s="167"/>
      <c r="O80" s="167"/>
      <c r="P80" s="168"/>
    </row>
    <row r="81" spans="1:16" ht="17.25" thickBot="1">
      <c r="A81" s="165" t="s">
        <v>56</v>
      </c>
      <c r="B81" s="164"/>
      <c r="C81" s="163"/>
      <c r="D81" s="161" t="s">
        <v>57</v>
      </c>
      <c r="E81" s="164"/>
      <c r="F81" s="163"/>
      <c r="G81" s="161" t="s">
        <v>58</v>
      </c>
      <c r="H81" s="164"/>
      <c r="I81" s="163"/>
      <c r="J81" s="161" t="s">
        <v>59</v>
      </c>
      <c r="K81" s="164"/>
      <c r="L81" s="163"/>
      <c r="M81" s="161" t="s">
        <v>60</v>
      </c>
      <c r="N81" s="163"/>
      <c r="O81" s="161" t="s">
        <v>61</v>
      </c>
      <c r="P81" s="162"/>
    </row>
    <row r="82" spans="1:16" ht="18" thickTop="1" thickBot="1">
      <c r="A82" s="160">
        <v>2947598</v>
      </c>
      <c r="B82" s="157"/>
      <c r="C82" s="158"/>
      <c r="D82" s="155">
        <v>799150</v>
      </c>
      <c r="E82" s="159"/>
      <c r="F82" s="156"/>
      <c r="G82" s="62">
        <f>'[1]분기별 매출액'!H5</f>
        <v>2986885</v>
      </c>
      <c r="H82" s="157"/>
      <c r="I82" s="158"/>
      <c r="J82" s="62">
        <v>753000</v>
      </c>
      <c r="K82" s="157"/>
      <c r="L82" s="158"/>
      <c r="M82" s="155">
        <v>92936</v>
      </c>
      <c r="N82" s="156"/>
      <c r="O82" s="62">
        <f>'[1]분기별 매출액'!H6</f>
        <v>334688</v>
      </c>
      <c r="P82" s="158"/>
    </row>
    <row r="83" spans="1:16">
      <c r="A83" s="64"/>
      <c r="B83" s="64"/>
      <c r="C83" s="64"/>
      <c r="D83" s="64"/>
      <c r="E83" s="64"/>
      <c r="F83" s="73"/>
      <c r="G83" s="64"/>
      <c r="H83" s="178"/>
      <c r="I83" s="178"/>
      <c r="J83" s="178"/>
      <c r="K83" s="64"/>
      <c r="L83" s="64"/>
      <c r="M83" s="64"/>
      <c r="N83" s="64"/>
      <c r="O83" s="178"/>
      <c r="P83" s="178"/>
    </row>
    <row r="84" spans="1:16" ht="21" thickBot="1">
      <c r="A84" s="4" t="s">
        <v>62</v>
      </c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</row>
    <row r="85" spans="1:16">
      <c r="A85" s="153" t="s">
        <v>63</v>
      </c>
      <c r="B85" s="24"/>
      <c r="C85" s="24"/>
      <c r="D85" s="25"/>
      <c r="E85" s="23" t="s">
        <v>64</v>
      </c>
      <c r="F85" s="24"/>
      <c r="G85" s="24"/>
      <c r="H85" s="25"/>
      <c r="I85" s="23" t="s">
        <v>65</v>
      </c>
      <c r="J85" s="24"/>
      <c r="K85" s="24"/>
      <c r="L85" s="25"/>
      <c r="M85" s="23" t="s">
        <v>66</v>
      </c>
      <c r="N85" s="24"/>
      <c r="O85" s="24"/>
      <c r="P85" s="81"/>
    </row>
    <row r="86" spans="1:16" ht="17.25" thickBot="1">
      <c r="A86" s="152" t="s">
        <v>67</v>
      </c>
      <c r="B86" s="34"/>
      <c r="C86" s="33" t="s">
        <v>68</v>
      </c>
      <c r="D86" s="34"/>
      <c r="E86" s="33" t="s">
        <v>69</v>
      </c>
      <c r="F86" s="34"/>
      <c r="G86" s="33" t="s">
        <v>70</v>
      </c>
      <c r="H86" s="34"/>
      <c r="I86" s="33" t="s">
        <v>69</v>
      </c>
      <c r="J86" s="34"/>
      <c r="K86" s="33" t="s">
        <v>70</v>
      </c>
      <c r="L86" s="34"/>
      <c r="M86" s="33" t="s">
        <v>69</v>
      </c>
      <c r="N86" s="34"/>
      <c r="O86" s="33" t="s">
        <v>70</v>
      </c>
      <c r="P86" s="124"/>
    </row>
    <row r="87" spans="1:16" ht="18" thickTop="1" thickBot="1">
      <c r="A87" s="151" t="s">
        <v>71</v>
      </c>
      <c r="B87" s="150"/>
      <c r="C87" s="148" t="s">
        <v>72</v>
      </c>
      <c r="D87" s="150"/>
      <c r="E87" s="148"/>
      <c r="F87" s="150"/>
      <c r="G87" s="148"/>
      <c r="H87" s="150"/>
      <c r="I87" s="148"/>
      <c r="J87" s="150"/>
      <c r="K87" s="148"/>
      <c r="L87" s="150"/>
      <c r="M87" s="148"/>
      <c r="N87" s="150"/>
      <c r="O87" s="148"/>
      <c r="P87" s="149"/>
    </row>
    <row r="88" spans="1:16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</row>
    <row r="89" spans="1:16" ht="21" thickBot="1">
      <c r="A89" s="4" t="s">
        <v>73</v>
      </c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</row>
    <row r="90" spans="1:16" ht="17.25" thickBot="1">
      <c r="A90" s="65" t="s">
        <v>74</v>
      </c>
      <c r="B90" s="142" t="s">
        <v>75</v>
      </c>
      <c r="C90" s="146"/>
      <c r="D90" s="146"/>
      <c r="E90" s="146"/>
      <c r="F90" s="146"/>
      <c r="G90" s="147"/>
      <c r="H90" s="144" t="s">
        <v>76</v>
      </c>
      <c r="I90" s="145"/>
      <c r="J90" s="142" t="s">
        <v>77</v>
      </c>
      <c r="K90" s="146"/>
      <c r="L90" s="147"/>
      <c r="M90" s="144" t="s">
        <v>78</v>
      </c>
      <c r="N90" s="145"/>
      <c r="O90" s="142">
        <v>36</v>
      </c>
      <c r="P90" s="143"/>
    </row>
    <row r="91" spans="1:16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</row>
    <row r="92" spans="1:16" ht="33.75">
      <c r="A92" s="3" t="s">
        <v>83</v>
      </c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</row>
    <row r="93" spans="1:16" ht="16.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</row>
    <row r="94" spans="1:16" ht="21" thickBot="1">
      <c r="A94" s="4" t="s">
        <v>1</v>
      </c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</row>
    <row r="95" spans="1:16">
      <c r="A95" s="5" t="s">
        <v>2</v>
      </c>
      <c r="B95" s="23" t="s">
        <v>3</v>
      </c>
      <c r="C95" s="24"/>
      <c r="D95" s="25"/>
      <c r="E95" s="6" t="s">
        <v>4</v>
      </c>
      <c r="F95" s="6" t="s">
        <v>5</v>
      </c>
      <c r="G95" s="6" t="s">
        <v>6</v>
      </c>
      <c r="H95" s="23" t="s">
        <v>7</v>
      </c>
      <c r="I95" s="24"/>
      <c r="J95" s="25"/>
      <c r="K95" s="23" t="s">
        <v>80</v>
      </c>
      <c r="L95" s="24"/>
      <c r="M95" s="25"/>
      <c r="N95" s="23" t="s">
        <v>9</v>
      </c>
      <c r="O95" s="24"/>
      <c r="P95" s="81"/>
    </row>
    <row r="96" spans="1:16" ht="36.75" thickBot="1">
      <c r="A96" s="82"/>
      <c r="B96" s="8" t="s">
        <v>10</v>
      </c>
      <c r="C96" s="8" t="s">
        <v>11</v>
      </c>
      <c r="D96" s="8" t="s">
        <v>12</v>
      </c>
      <c r="E96" s="83"/>
      <c r="F96" s="83"/>
      <c r="G96" s="83"/>
      <c r="H96" s="10" t="str">
        <f>H6</f>
        <v>전년4/4
실적</v>
      </c>
      <c r="I96" s="10" t="s">
        <v>14</v>
      </c>
      <c r="J96" s="10" t="s">
        <v>15</v>
      </c>
      <c r="K96" s="10" t="str">
        <f>K6</f>
        <v>전년4/4
실적</v>
      </c>
      <c r="L96" s="10" t="s">
        <v>14</v>
      </c>
      <c r="M96" s="10" t="s">
        <v>15</v>
      </c>
      <c r="N96" s="10" t="str">
        <f>N6</f>
        <v>전년4/4
실적</v>
      </c>
      <c r="O96" s="10" t="s">
        <v>14</v>
      </c>
      <c r="P96" s="11" t="s">
        <v>15</v>
      </c>
    </row>
    <row r="97" spans="1:16" ht="18" thickTop="1" thickBot="1">
      <c r="A97" s="13">
        <f>C103</f>
        <v>4101</v>
      </c>
      <c r="B97" s="14">
        <f>K103</f>
        <v>3169</v>
      </c>
      <c r="C97" s="15"/>
      <c r="D97" s="14">
        <f>B97</f>
        <v>3169</v>
      </c>
      <c r="E97" s="17">
        <f>D122</f>
        <v>1209</v>
      </c>
      <c r="F97" s="74">
        <f>E122</f>
        <v>1079</v>
      </c>
      <c r="G97" s="15">
        <f>F97/E97*100</f>
        <v>89.247311827956992</v>
      </c>
      <c r="H97" s="18">
        <v>200</v>
      </c>
      <c r="I97" s="15">
        <f>K122/100</f>
        <v>185.82</v>
      </c>
      <c r="J97" s="17">
        <f>I97/H97*100</f>
        <v>92.91</v>
      </c>
      <c r="K97" s="19">
        <v>1531</v>
      </c>
      <c r="L97" s="17">
        <f>D127/1000</f>
        <v>1546.4690000000001</v>
      </c>
      <c r="M97" s="15">
        <f>L97/K97*100</f>
        <v>101.01038536903985</v>
      </c>
      <c r="N97" s="18">
        <v>254</v>
      </c>
      <c r="O97" s="15">
        <f>M127/1000</f>
        <v>192.499</v>
      </c>
      <c r="P97" s="20">
        <f>O97/N97*100</f>
        <v>75.787007874015742</v>
      </c>
    </row>
    <row r="98" spans="1:16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</row>
    <row r="99" spans="1:16" ht="21" thickBot="1">
      <c r="A99" s="4" t="s">
        <v>84</v>
      </c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</row>
    <row r="100" spans="1:16">
      <c r="A100" s="91" t="s">
        <v>18</v>
      </c>
      <c r="B100" s="92"/>
      <c r="C100" s="93" t="s">
        <v>19</v>
      </c>
      <c r="D100" s="94"/>
      <c r="E100" s="23" t="s">
        <v>20</v>
      </c>
      <c r="F100" s="24"/>
      <c r="G100" s="24"/>
      <c r="H100" s="25"/>
      <c r="I100" s="23" t="s">
        <v>21</v>
      </c>
      <c r="J100" s="24"/>
      <c r="K100" s="24"/>
      <c r="L100" s="24"/>
      <c r="M100" s="24"/>
      <c r="N100" s="24"/>
      <c r="O100" s="25"/>
      <c r="P100" s="26" t="s">
        <v>82</v>
      </c>
    </row>
    <row r="101" spans="1:16" ht="16.5" customHeight="1">
      <c r="A101" s="95"/>
      <c r="B101" s="96"/>
      <c r="C101" s="97"/>
      <c r="D101" s="98"/>
      <c r="E101" s="99" t="s">
        <v>23</v>
      </c>
      <c r="F101" s="99" t="s">
        <v>24</v>
      </c>
      <c r="G101" s="100" t="s">
        <v>12</v>
      </c>
      <c r="H101" s="101"/>
      <c r="I101" s="28" t="s">
        <v>25</v>
      </c>
      <c r="J101" s="29"/>
      <c r="K101" s="29"/>
      <c r="L101" s="30"/>
      <c r="M101" s="28" t="s">
        <v>26</v>
      </c>
      <c r="N101" s="29"/>
      <c r="O101" s="30"/>
      <c r="P101" s="31"/>
    </row>
    <row r="102" spans="1:16" ht="17.25" thickBot="1">
      <c r="A102" s="102"/>
      <c r="B102" s="103"/>
      <c r="C102" s="104"/>
      <c r="D102" s="105"/>
      <c r="E102" s="9"/>
      <c r="F102" s="9"/>
      <c r="G102" s="106"/>
      <c r="H102" s="107"/>
      <c r="I102" s="8" t="s">
        <v>27</v>
      </c>
      <c r="J102" s="8" t="s">
        <v>24</v>
      </c>
      <c r="K102" s="33" t="s">
        <v>12</v>
      </c>
      <c r="L102" s="34"/>
      <c r="M102" s="8" t="s">
        <v>27</v>
      </c>
      <c r="N102" s="8" t="s">
        <v>24</v>
      </c>
      <c r="O102" s="8" t="s">
        <v>12</v>
      </c>
      <c r="P102" s="35"/>
    </row>
    <row r="103" spans="1:16" ht="17.25" thickTop="1">
      <c r="A103" s="108" t="s">
        <v>12</v>
      </c>
      <c r="B103" s="109"/>
      <c r="C103" s="110">
        <f>C104+C105+C106+C107</f>
        <v>4101</v>
      </c>
      <c r="D103" s="111"/>
      <c r="E103" s="38">
        <f>C103</f>
        <v>4101</v>
      </c>
      <c r="F103" s="38"/>
      <c r="G103" s="112">
        <f>E103</f>
        <v>4101</v>
      </c>
      <c r="H103" s="113"/>
      <c r="I103" s="38">
        <f>I104+I105</f>
        <v>3169</v>
      </c>
      <c r="J103" s="38" t="s">
        <v>16</v>
      </c>
      <c r="K103" s="112">
        <f>K104+K105</f>
        <v>3169</v>
      </c>
      <c r="L103" s="113"/>
      <c r="M103" s="37"/>
      <c r="N103" s="37"/>
      <c r="O103" s="37"/>
      <c r="P103" s="39"/>
    </row>
    <row r="104" spans="1:16">
      <c r="A104" s="114" t="s">
        <v>28</v>
      </c>
      <c r="B104" s="115"/>
      <c r="C104" s="116">
        <v>2979</v>
      </c>
      <c r="D104" s="40"/>
      <c r="E104" s="54">
        <f>C104</f>
        <v>2979</v>
      </c>
      <c r="F104" s="54"/>
      <c r="G104" s="55">
        <f>C104</f>
        <v>2979</v>
      </c>
      <c r="H104" s="56"/>
      <c r="I104" s="54">
        <v>2979</v>
      </c>
      <c r="J104" s="54" t="s">
        <v>16</v>
      </c>
      <c r="K104" s="55">
        <f>I104</f>
        <v>2979</v>
      </c>
      <c r="L104" s="56"/>
      <c r="M104" s="41"/>
      <c r="N104" s="41"/>
      <c r="O104" s="41"/>
      <c r="P104" s="42"/>
    </row>
    <row r="105" spans="1:16">
      <c r="A105" s="114" t="s">
        <v>29</v>
      </c>
      <c r="B105" s="115"/>
      <c r="C105" s="116">
        <v>190</v>
      </c>
      <c r="D105" s="40"/>
      <c r="E105" s="54">
        <f>C105</f>
        <v>190</v>
      </c>
      <c r="F105" s="54"/>
      <c r="G105" s="55">
        <f>C105</f>
        <v>190</v>
      </c>
      <c r="H105" s="56"/>
      <c r="I105" s="54">
        <f>G105</f>
        <v>190</v>
      </c>
      <c r="J105" s="54"/>
      <c r="K105" s="55">
        <f>I105</f>
        <v>190</v>
      </c>
      <c r="L105" s="56"/>
      <c r="M105" s="41"/>
      <c r="N105" s="41"/>
      <c r="O105" s="41"/>
      <c r="P105" s="42"/>
    </row>
    <row r="106" spans="1:16">
      <c r="A106" s="114" t="s">
        <v>30</v>
      </c>
      <c r="B106" s="115"/>
      <c r="C106" s="116">
        <v>790</v>
      </c>
      <c r="D106" s="40"/>
      <c r="E106" s="54">
        <f>C106</f>
        <v>790</v>
      </c>
      <c r="F106" s="54"/>
      <c r="G106" s="55">
        <f>C106</f>
        <v>790</v>
      </c>
      <c r="H106" s="56"/>
      <c r="I106" s="54"/>
      <c r="J106" s="54"/>
      <c r="K106" s="55"/>
      <c r="L106" s="56"/>
      <c r="M106" s="41"/>
      <c r="N106" s="41"/>
      <c r="O106" s="41"/>
      <c r="P106" s="42"/>
    </row>
    <row r="107" spans="1:16" ht="17.25" thickBot="1">
      <c r="A107" s="117" t="s">
        <v>31</v>
      </c>
      <c r="B107" s="118"/>
      <c r="C107" s="119">
        <v>142</v>
      </c>
      <c r="D107" s="75"/>
      <c r="E107" s="43">
        <v>142</v>
      </c>
      <c r="F107" s="43"/>
      <c r="G107" s="76">
        <v>142</v>
      </c>
      <c r="H107" s="77"/>
      <c r="I107" s="43"/>
      <c r="J107" s="43"/>
      <c r="K107" s="76"/>
      <c r="L107" s="77"/>
      <c r="M107" s="44"/>
      <c r="N107" s="44"/>
      <c r="O107" s="44"/>
      <c r="P107" s="47"/>
    </row>
    <row r="108" spans="1:16">
      <c r="A108" s="1"/>
      <c r="B108" s="1"/>
      <c r="C108" s="48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</row>
    <row r="109" spans="1:16" ht="21" thickBot="1">
      <c r="A109" s="4" t="s">
        <v>32</v>
      </c>
      <c r="B109" s="49"/>
      <c r="C109" s="49"/>
      <c r="D109" s="49"/>
      <c r="E109" s="49"/>
      <c r="F109" s="49"/>
      <c r="G109" s="49"/>
      <c r="H109" s="49"/>
      <c r="I109" s="49"/>
      <c r="J109" s="49"/>
      <c r="K109" s="49"/>
      <c r="L109" s="49"/>
      <c r="M109" s="49"/>
      <c r="N109" s="49"/>
      <c r="O109" s="49"/>
      <c r="P109" s="49"/>
    </row>
    <row r="110" spans="1:16">
      <c r="A110" s="91" t="s">
        <v>33</v>
      </c>
      <c r="B110" s="120"/>
      <c r="C110" s="174"/>
      <c r="D110" s="23" t="s">
        <v>34</v>
      </c>
      <c r="E110" s="24"/>
      <c r="F110" s="24"/>
      <c r="G110" s="24"/>
      <c r="H110" s="24"/>
      <c r="I110" s="24"/>
      <c r="J110" s="25"/>
      <c r="K110" s="23" t="s">
        <v>35</v>
      </c>
      <c r="L110" s="24"/>
      <c r="M110" s="24"/>
      <c r="N110" s="24"/>
      <c r="O110" s="24"/>
      <c r="P110" s="81"/>
    </row>
    <row r="111" spans="1:16" ht="23.25" customHeight="1">
      <c r="A111" s="175"/>
      <c r="B111" s="176"/>
      <c r="C111" s="177"/>
      <c r="D111" s="78" t="s">
        <v>12</v>
      </c>
      <c r="E111" s="78" t="s">
        <v>36</v>
      </c>
      <c r="F111" s="78" t="s">
        <v>37</v>
      </c>
      <c r="G111" s="78" t="s">
        <v>38</v>
      </c>
      <c r="H111" s="78" t="s">
        <v>39</v>
      </c>
      <c r="I111" s="173" t="s">
        <v>40</v>
      </c>
      <c r="J111" s="27"/>
      <c r="K111" s="28" t="s">
        <v>12</v>
      </c>
      <c r="L111" s="30"/>
      <c r="M111" s="28" t="s">
        <v>41</v>
      </c>
      <c r="N111" s="30"/>
      <c r="O111" s="28" t="s">
        <v>42</v>
      </c>
      <c r="P111" s="172"/>
    </row>
    <row r="112" spans="1:16">
      <c r="A112" s="114" t="s">
        <v>43</v>
      </c>
      <c r="B112" s="29"/>
      <c r="C112" s="30"/>
      <c r="D112" s="41">
        <f>SUM(E112:J112)</f>
        <v>17</v>
      </c>
      <c r="E112" s="79">
        <f>[1]업체수!AA5</f>
        <v>15</v>
      </c>
      <c r="F112" s="79">
        <f>[1]업체수!AB5</f>
        <v>0</v>
      </c>
      <c r="G112" s="79">
        <f>[1]업체수!AC5</f>
        <v>2</v>
      </c>
      <c r="H112" s="79">
        <f>[1]업체수!AD5</f>
        <v>0</v>
      </c>
      <c r="I112" s="70">
        <f>[1]업체수!AE5</f>
        <v>0</v>
      </c>
      <c r="J112" s="71"/>
      <c r="K112" s="55">
        <f>M112+O112</f>
        <v>437</v>
      </c>
      <c r="L112" s="56"/>
      <c r="M112" s="55">
        <f>[1]종업원수!X8+[1]종업원수!Z8</f>
        <v>225</v>
      </c>
      <c r="N112" s="56"/>
      <c r="O112" s="55">
        <f>[1]종업원수!Y8+[1]종업원수!AA8</f>
        <v>212</v>
      </c>
      <c r="P112" s="129"/>
    </row>
    <row r="113" spans="1:16">
      <c r="A113" s="114" t="s">
        <v>44</v>
      </c>
      <c r="B113" s="29"/>
      <c r="C113" s="30"/>
      <c r="D113" s="41">
        <f t="shared" ref="D113:D121" si="5">SUM(E113:J113)</f>
        <v>195</v>
      </c>
      <c r="E113" s="79">
        <f>[1]업체수!AA6</f>
        <v>163</v>
      </c>
      <c r="F113" s="79">
        <f>[1]업체수!AB6</f>
        <v>1</v>
      </c>
      <c r="G113" s="79">
        <f>[1]업체수!AC6</f>
        <v>31</v>
      </c>
      <c r="H113" s="79">
        <f>[1]업체수!AD6</f>
        <v>0</v>
      </c>
      <c r="I113" s="70">
        <f>[1]업체수!AE6</f>
        <v>0</v>
      </c>
      <c r="J113" s="71"/>
      <c r="K113" s="55">
        <f t="shared" ref="K113:K122" si="6">M113+O113</f>
        <v>2228</v>
      </c>
      <c r="L113" s="56"/>
      <c r="M113" s="55">
        <f>[1]종업원수!X9+[1]종업원수!Z9</f>
        <v>1273</v>
      </c>
      <c r="N113" s="56"/>
      <c r="O113" s="55">
        <f>[1]종업원수!Y9+[1]종업원수!AA9</f>
        <v>955</v>
      </c>
      <c r="P113" s="129"/>
    </row>
    <row r="114" spans="1:16">
      <c r="A114" s="114" t="s">
        <v>45</v>
      </c>
      <c r="B114" s="29"/>
      <c r="C114" s="30"/>
      <c r="D114" s="41">
        <f t="shared" si="5"/>
        <v>43</v>
      </c>
      <c r="E114" s="79">
        <f>[1]업체수!AA7</f>
        <v>43</v>
      </c>
      <c r="F114" s="79">
        <f>[1]업체수!AB7</f>
        <v>0</v>
      </c>
      <c r="G114" s="79">
        <f>[1]업체수!AC7</f>
        <v>0</v>
      </c>
      <c r="H114" s="79">
        <f>[1]업체수!AD7</f>
        <v>0</v>
      </c>
      <c r="I114" s="70">
        <f>[1]업체수!AE7</f>
        <v>0</v>
      </c>
      <c r="J114" s="71"/>
      <c r="K114" s="55">
        <f t="shared" si="6"/>
        <v>945</v>
      </c>
      <c r="L114" s="56"/>
      <c r="M114" s="55">
        <f>[1]종업원수!X10+[1]종업원수!Z10</f>
        <v>775</v>
      </c>
      <c r="N114" s="56"/>
      <c r="O114" s="55">
        <f>[1]종업원수!Y10+[1]종업원수!AA10</f>
        <v>170</v>
      </c>
      <c r="P114" s="129"/>
    </row>
    <row r="115" spans="1:16">
      <c r="A115" s="114" t="s">
        <v>46</v>
      </c>
      <c r="B115" s="29"/>
      <c r="C115" s="30"/>
      <c r="D115" s="41">
        <f t="shared" si="5"/>
        <v>104</v>
      </c>
      <c r="E115" s="79">
        <f>[1]업체수!AA8</f>
        <v>100</v>
      </c>
      <c r="F115" s="79">
        <f>[1]업체수!AB8</f>
        <v>1</v>
      </c>
      <c r="G115" s="79">
        <f>[1]업체수!AC8</f>
        <v>3</v>
      </c>
      <c r="H115" s="79">
        <f>[1]업체수!AD8</f>
        <v>0</v>
      </c>
      <c r="I115" s="70">
        <f>[1]업체수!AE8</f>
        <v>0</v>
      </c>
      <c r="J115" s="71"/>
      <c r="K115" s="55">
        <f t="shared" si="6"/>
        <v>1476</v>
      </c>
      <c r="L115" s="56"/>
      <c r="M115" s="55">
        <f>[1]종업원수!X11+[1]종업원수!Z11</f>
        <v>1035</v>
      </c>
      <c r="N115" s="56"/>
      <c r="O115" s="55">
        <f>[1]종업원수!Y11+[1]종업원수!AA11</f>
        <v>441</v>
      </c>
      <c r="P115" s="129"/>
    </row>
    <row r="116" spans="1:16">
      <c r="A116" s="114" t="s">
        <v>47</v>
      </c>
      <c r="B116" s="29"/>
      <c r="C116" s="30"/>
      <c r="D116" s="41">
        <f t="shared" si="5"/>
        <v>17</v>
      </c>
      <c r="E116" s="79">
        <f>[1]업체수!AA9</f>
        <v>10</v>
      </c>
      <c r="F116" s="79">
        <f>[1]업체수!AB9</f>
        <v>0</v>
      </c>
      <c r="G116" s="79">
        <f>[1]업체수!AC9</f>
        <v>7</v>
      </c>
      <c r="H116" s="79">
        <f>[1]업체수!AD9</f>
        <v>0</v>
      </c>
      <c r="I116" s="70">
        <f>[1]업체수!AE9</f>
        <v>0</v>
      </c>
      <c r="J116" s="71"/>
      <c r="K116" s="55">
        <f t="shared" si="6"/>
        <v>381</v>
      </c>
      <c r="L116" s="56"/>
      <c r="M116" s="55">
        <f>[1]종업원수!X12+[1]종업원수!Z12</f>
        <v>245</v>
      </c>
      <c r="N116" s="56"/>
      <c r="O116" s="55">
        <f>[1]종업원수!Y12+[1]종업원수!AA12</f>
        <v>136</v>
      </c>
      <c r="P116" s="129"/>
    </row>
    <row r="117" spans="1:16">
      <c r="A117" s="114" t="s">
        <v>48</v>
      </c>
      <c r="B117" s="29"/>
      <c r="C117" s="115"/>
      <c r="D117" s="41">
        <f t="shared" si="5"/>
        <v>52</v>
      </c>
      <c r="E117" s="79">
        <f>[1]업체수!AA10</f>
        <v>48</v>
      </c>
      <c r="F117" s="79">
        <f>[1]업체수!AB10</f>
        <v>0</v>
      </c>
      <c r="G117" s="79">
        <f>[1]업체수!AC10</f>
        <v>4</v>
      </c>
      <c r="H117" s="79">
        <f>[1]업체수!AD10</f>
        <v>0</v>
      </c>
      <c r="I117" s="70">
        <f>[1]업체수!AE10</f>
        <v>0</v>
      </c>
      <c r="J117" s="71"/>
      <c r="K117" s="55">
        <f t="shared" si="6"/>
        <v>653</v>
      </c>
      <c r="L117" s="56"/>
      <c r="M117" s="55">
        <f>[1]종업원수!X13+[1]종업원수!Z13</f>
        <v>563</v>
      </c>
      <c r="N117" s="56"/>
      <c r="O117" s="55">
        <f>[1]종업원수!Y13+[1]종업원수!AA13</f>
        <v>90</v>
      </c>
      <c r="P117" s="129"/>
    </row>
    <row r="118" spans="1:16">
      <c r="A118" s="114" t="s">
        <v>49</v>
      </c>
      <c r="B118" s="29"/>
      <c r="C118" s="115"/>
      <c r="D118" s="41">
        <f t="shared" si="5"/>
        <v>484</v>
      </c>
      <c r="E118" s="79">
        <f>[1]업체수!AA11</f>
        <v>435</v>
      </c>
      <c r="F118" s="79">
        <f>[1]업체수!AB11</f>
        <v>4</v>
      </c>
      <c r="G118" s="79">
        <f>[1]업체수!AC11</f>
        <v>45</v>
      </c>
      <c r="H118" s="79">
        <f>[1]업체수!AD11</f>
        <v>0</v>
      </c>
      <c r="I118" s="70">
        <f>[1]업체수!AE11</f>
        <v>0</v>
      </c>
      <c r="J118" s="71"/>
      <c r="K118" s="55">
        <f t="shared" si="6"/>
        <v>5410</v>
      </c>
      <c r="L118" s="56"/>
      <c r="M118" s="55">
        <f>[1]종업원수!X14+[1]종업원수!Z14</f>
        <v>4277</v>
      </c>
      <c r="N118" s="56"/>
      <c r="O118" s="55">
        <f>[1]종업원수!Y14+[1]종업원수!AA14</f>
        <v>1133</v>
      </c>
      <c r="P118" s="129"/>
    </row>
    <row r="119" spans="1:16">
      <c r="A119" s="114" t="s">
        <v>50</v>
      </c>
      <c r="B119" s="29"/>
      <c r="C119" s="30"/>
      <c r="D119" s="41">
        <f t="shared" si="5"/>
        <v>98</v>
      </c>
      <c r="E119" s="79">
        <f>[1]업체수!AA12</f>
        <v>87</v>
      </c>
      <c r="F119" s="79">
        <f>[1]업체수!AB12</f>
        <v>3</v>
      </c>
      <c r="G119" s="79">
        <f>[1]업체수!AC12</f>
        <v>8</v>
      </c>
      <c r="H119" s="79">
        <f>[1]업체수!AD12</f>
        <v>0</v>
      </c>
      <c r="I119" s="70">
        <f>[1]업체수!AE12</f>
        <v>0</v>
      </c>
      <c r="J119" s="71"/>
      <c r="K119" s="55">
        <f t="shared" si="6"/>
        <v>1053</v>
      </c>
      <c r="L119" s="56"/>
      <c r="M119" s="55">
        <f>[1]종업원수!X15+[1]종업원수!Z15</f>
        <v>764</v>
      </c>
      <c r="N119" s="56"/>
      <c r="O119" s="55">
        <f>[1]종업원수!Y15+[1]종업원수!AA15</f>
        <v>289</v>
      </c>
      <c r="P119" s="129"/>
    </row>
    <row r="120" spans="1:16">
      <c r="A120" s="114" t="s">
        <v>51</v>
      </c>
      <c r="B120" s="29"/>
      <c r="C120" s="30"/>
      <c r="D120" s="41">
        <f t="shared" si="5"/>
        <v>166</v>
      </c>
      <c r="E120" s="79">
        <f>[1]업체수!AA13</f>
        <v>149</v>
      </c>
      <c r="F120" s="79">
        <f>[1]업체수!AB13</f>
        <v>2</v>
      </c>
      <c r="G120" s="79">
        <f>[1]업체수!AC13</f>
        <v>15</v>
      </c>
      <c r="H120" s="79">
        <f>[1]업체수!AD13</f>
        <v>0</v>
      </c>
      <c r="I120" s="70">
        <f>[1]업체수!AE13</f>
        <v>0</v>
      </c>
      <c r="J120" s="71"/>
      <c r="K120" s="55">
        <f t="shared" si="6"/>
        <v>5406</v>
      </c>
      <c r="L120" s="56"/>
      <c r="M120" s="55">
        <f>[1]종업원수!X16+[1]종업원수!Z16</f>
        <v>4166</v>
      </c>
      <c r="N120" s="56"/>
      <c r="O120" s="55">
        <f>[1]종업원수!Y16+[1]종업원수!AA16</f>
        <v>1240</v>
      </c>
      <c r="P120" s="129"/>
    </row>
    <row r="121" spans="1:16">
      <c r="A121" s="114" t="s">
        <v>52</v>
      </c>
      <c r="B121" s="29"/>
      <c r="C121" s="30"/>
      <c r="D121" s="41">
        <f t="shared" si="5"/>
        <v>33</v>
      </c>
      <c r="E121" s="79">
        <f>[1]업체수!AA14</f>
        <v>29</v>
      </c>
      <c r="F121" s="79">
        <f>[1]업체수!AB14</f>
        <v>0</v>
      </c>
      <c r="G121" s="79">
        <f>[1]업체수!AC14</f>
        <v>3</v>
      </c>
      <c r="H121" s="79">
        <f>[1]업체수!AD14</f>
        <v>1</v>
      </c>
      <c r="I121" s="70">
        <f>[1]업체수!AE14</f>
        <v>0</v>
      </c>
      <c r="J121" s="71"/>
      <c r="K121" s="55">
        <f t="shared" si="6"/>
        <v>593</v>
      </c>
      <c r="L121" s="56"/>
      <c r="M121" s="55">
        <f>[1]종업원수!X17+[1]종업원수!Z17</f>
        <v>484</v>
      </c>
      <c r="N121" s="56"/>
      <c r="O121" s="55">
        <f>[1]종업원수!Y17+[1]종업원수!AA17</f>
        <v>109</v>
      </c>
      <c r="P121" s="129"/>
    </row>
    <row r="122" spans="1:16" ht="17.25" thickBot="1">
      <c r="A122" s="117" t="s">
        <v>12</v>
      </c>
      <c r="B122" s="130"/>
      <c r="C122" s="171"/>
      <c r="D122" s="80">
        <f>SUM(E122:J122)</f>
        <v>1209</v>
      </c>
      <c r="E122" s="80">
        <f>SUM(E112:E121)</f>
        <v>1079</v>
      </c>
      <c r="F122" s="80">
        <f>SUM(F112:F121)</f>
        <v>11</v>
      </c>
      <c r="G122" s="80">
        <f>[1]업체수!AC15</f>
        <v>118</v>
      </c>
      <c r="H122" s="80">
        <f>SUM(H112:H121)</f>
        <v>1</v>
      </c>
      <c r="I122" s="45">
        <f>[1]업체수!AE15</f>
        <v>0</v>
      </c>
      <c r="J122" s="46"/>
      <c r="K122" s="76">
        <f t="shared" si="6"/>
        <v>18582</v>
      </c>
      <c r="L122" s="77"/>
      <c r="M122" s="76">
        <f>[1]종업원수!X18+[1]종업원수!Z18</f>
        <v>13807</v>
      </c>
      <c r="N122" s="77"/>
      <c r="O122" s="76">
        <f>[1]종업원수!Y18+[1]종업원수!AA18</f>
        <v>4775</v>
      </c>
      <c r="P122" s="132"/>
    </row>
    <row r="123" spans="1:16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</row>
    <row r="124" spans="1:16" ht="21" thickBot="1">
      <c r="A124" s="4" t="s">
        <v>53</v>
      </c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</row>
    <row r="125" spans="1:16">
      <c r="A125" s="169" t="s">
        <v>54</v>
      </c>
      <c r="B125" s="167"/>
      <c r="C125" s="167"/>
      <c r="D125" s="167"/>
      <c r="E125" s="167"/>
      <c r="F125" s="167"/>
      <c r="G125" s="167"/>
      <c r="H125" s="167"/>
      <c r="I125" s="170"/>
      <c r="J125" s="166" t="s">
        <v>55</v>
      </c>
      <c r="K125" s="167"/>
      <c r="L125" s="167"/>
      <c r="M125" s="167"/>
      <c r="N125" s="167"/>
      <c r="O125" s="167"/>
      <c r="P125" s="168"/>
    </row>
    <row r="126" spans="1:16" ht="17.25" thickBot="1">
      <c r="A126" s="165" t="s">
        <v>56</v>
      </c>
      <c r="B126" s="164"/>
      <c r="C126" s="163"/>
      <c r="D126" s="161" t="s">
        <v>57</v>
      </c>
      <c r="E126" s="164"/>
      <c r="F126" s="163"/>
      <c r="G126" s="161" t="s">
        <v>58</v>
      </c>
      <c r="H126" s="164"/>
      <c r="I126" s="163"/>
      <c r="J126" s="161" t="s">
        <v>59</v>
      </c>
      <c r="K126" s="164"/>
      <c r="L126" s="163"/>
      <c r="M126" s="161" t="s">
        <v>60</v>
      </c>
      <c r="N126" s="163"/>
      <c r="O126" s="161" t="s">
        <v>61</v>
      </c>
      <c r="P126" s="162"/>
    </row>
    <row r="127" spans="1:16" ht="18" thickTop="1" thickBot="1">
      <c r="A127" s="160">
        <v>6687898</v>
      </c>
      <c r="B127" s="157"/>
      <c r="C127" s="158"/>
      <c r="D127" s="155">
        <v>1546469</v>
      </c>
      <c r="E127" s="159"/>
      <c r="F127" s="156"/>
      <c r="G127" s="62">
        <f>'[1]분기별 매출액'!H7</f>
        <v>6346925</v>
      </c>
      <c r="H127" s="157"/>
      <c r="I127" s="158"/>
      <c r="J127" s="62">
        <v>1160000</v>
      </c>
      <c r="K127" s="157"/>
      <c r="L127" s="158"/>
      <c r="M127" s="155">
        <v>192499</v>
      </c>
      <c r="N127" s="156"/>
      <c r="O127" s="62">
        <f>'[1]분기별 매출액'!H8</f>
        <v>929245</v>
      </c>
      <c r="P127" s="154"/>
    </row>
    <row r="128" spans="1:16">
      <c r="A128" s="64"/>
      <c r="B128" s="64"/>
      <c r="C128" s="64"/>
      <c r="D128" s="64"/>
      <c r="E128" s="64"/>
      <c r="F128" s="64"/>
      <c r="G128" s="64"/>
      <c r="H128" s="64"/>
      <c r="I128" s="64"/>
      <c r="J128" s="64"/>
      <c r="K128" s="64"/>
      <c r="L128" s="64"/>
      <c r="M128" s="64"/>
      <c r="N128" s="64"/>
      <c r="O128" s="64"/>
      <c r="P128" s="64"/>
    </row>
    <row r="129" spans="1:16" ht="21" thickBot="1">
      <c r="A129" s="4" t="s">
        <v>62</v>
      </c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</row>
    <row r="130" spans="1:16">
      <c r="A130" s="153" t="s">
        <v>63</v>
      </c>
      <c r="B130" s="24"/>
      <c r="C130" s="24"/>
      <c r="D130" s="25"/>
      <c r="E130" s="23" t="s">
        <v>64</v>
      </c>
      <c r="F130" s="24"/>
      <c r="G130" s="24"/>
      <c r="H130" s="25"/>
      <c r="I130" s="23" t="s">
        <v>65</v>
      </c>
      <c r="J130" s="24"/>
      <c r="K130" s="24"/>
      <c r="L130" s="25"/>
      <c r="M130" s="23" t="s">
        <v>66</v>
      </c>
      <c r="N130" s="24"/>
      <c r="O130" s="24"/>
      <c r="P130" s="81"/>
    </row>
    <row r="131" spans="1:16" ht="17.25" thickBot="1">
      <c r="A131" s="152" t="s">
        <v>67</v>
      </c>
      <c r="B131" s="34"/>
      <c r="C131" s="33" t="s">
        <v>68</v>
      </c>
      <c r="D131" s="34"/>
      <c r="E131" s="33" t="s">
        <v>69</v>
      </c>
      <c r="F131" s="34"/>
      <c r="G131" s="33" t="s">
        <v>70</v>
      </c>
      <c r="H131" s="34"/>
      <c r="I131" s="33" t="s">
        <v>69</v>
      </c>
      <c r="J131" s="34"/>
      <c r="K131" s="33" t="s">
        <v>70</v>
      </c>
      <c r="L131" s="34"/>
      <c r="M131" s="33" t="s">
        <v>69</v>
      </c>
      <c r="N131" s="34"/>
      <c r="O131" s="33" t="s">
        <v>70</v>
      </c>
      <c r="P131" s="124"/>
    </row>
    <row r="132" spans="1:16" ht="18" thickTop="1" thickBot="1">
      <c r="A132" s="151" t="s">
        <v>71</v>
      </c>
      <c r="B132" s="150"/>
      <c r="C132" s="148" t="s">
        <v>72</v>
      </c>
      <c r="D132" s="150"/>
      <c r="E132" s="148"/>
      <c r="F132" s="150"/>
      <c r="G132" s="148"/>
      <c r="H132" s="150"/>
      <c r="I132" s="148"/>
      <c r="J132" s="150"/>
      <c r="K132" s="148"/>
      <c r="L132" s="150"/>
      <c r="M132" s="148"/>
      <c r="N132" s="150"/>
      <c r="O132" s="148"/>
      <c r="P132" s="149"/>
    </row>
    <row r="133" spans="1:16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</row>
    <row r="134" spans="1:16" ht="21" thickBot="1">
      <c r="A134" s="4" t="s">
        <v>73</v>
      </c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</row>
    <row r="135" spans="1:16" ht="17.25" thickBot="1">
      <c r="A135" s="65" t="s">
        <v>74</v>
      </c>
      <c r="B135" s="142" t="s">
        <v>75</v>
      </c>
      <c r="C135" s="146"/>
      <c r="D135" s="146"/>
      <c r="E135" s="146"/>
      <c r="F135" s="146"/>
      <c r="G135" s="147"/>
      <c r="H135" s="144" t="s">
        <v>76</v>
      </c>
      <c r="I135" s="145"/>
      <c r="J135" s="142" t="s">
        <v>77</v>
      </c>
      <c r="K135" s="146"/>
      <c r="L135" s="147"/>
      <c r="M135" s="144" t="s">
        <v>78</v>
      </c>
      <c r="N135" s="145"/>
      <c r="O135" s="142">
        <v>36</v>
      </c>
      <c r="P135" s="143"/>
    </row>
    <row r="136" spans="1:16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</row>
    <row r="137" spans="1:16" ht="33.75">
      <c r="A137" s="3" t="s">
        <v>85</v>
      </c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</row>
    <row r="138" spans="1:16" ht="16.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</row>
    <row r="139" spans="1:16" ht="21" thickBot="1">
      <c r="A139" s="4" t="s">
        <v>1</v>
      </c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</row>
    <row r="140" spans="1:16">
      <c r="A140" s="5" t="s">
        <v>2</v>
      </c>
      <c r="B140" s="23" t="s">
        <v>3</v>
      </c>
      <c r="C140" s="24"/>
      <c r="D140" s="25"/>
      <c r="E140" s="6" t="s">
        <v>4</v>
      </c>
      <c r="F140" s="6" t="s">
        <v>5</v>
      </c>
      <c r="G140" s="6" t="s">
        <v>6</v>
      </c>
      <c r="H140" s="23" t="s">
        <v>7</v>
      </c>
      <c r="I140" s="24"/>
      <c r="J140" s="25"/>
      <c r="K140" s="23" t="s">
        <v>80</v>
      </c>
      <c r="L140" s="24"/>
      <c r="M140" s="25"/>
      <c r="N140" s="23" t="s">
        <v>9</v>
      </c>
      <c r="O140" s="24"/>
      <c r="P140" s="81"/>
    </row>
    <row r="141" spans="1:16" ht="36.75" thickBot="1">
      <c r="A141" s="82"/>
      <c r="B141" s="8" t="s">
        <v>10</v>
      </c>
      <c r="C141" s="8" t="s">
        <v>11</v>
      </c>
      <c r="D141" s="8" t="s">
        <v>12</v>
      </c>
      <c r="E141" s="83"/>
      <c r="F141" s="83"/>
      <c r="G141" s="83"/>
      <c r="H141" s="10" t="str">
        <f>H6</f>
        <v>전년4/4
실적</v>
      </c>
      <c r="I141" s="10" t="s">
        <v>14</v>
      </c>
      <c r="J141" s="10" t="s">
        <v>15</v>
      </c>
      <c r="K141" s="10" t="str">
        <f>K6</f>
        <v>전년4/4
실적</v>
      </c>
      <c r="L141" s="10" t="s">
        <v>14</v>
      </c>
      <c r="M141" s="10" t="s">
        <v>15</v>
      </c>
      <c r="N141" s="10" t="str">
        <f>N6</f>
        <v>전년4/4
실적</v>
      </c>
      <c r="O141" s="10" t="s">
        <v>14</v>
      </c>
      <c r="P141" s="11" t="s">
        <v>15</v>
      </c>
    </row>
    <row r="142" spans="1:16" ht="18" thickTop="1" thickBot="1">
      <c r="A142" s="84">
        <f>C148</f>
        <v>2831</v>
      </c>
      <c r="B142" s="85">
        <f>K148</f>
        <v>1807</v>
      </c>
      <c r="C142" s="86"/>
      <c r="D142" s="85">
        <f>B142</f>
        <v>1807</v>
      </c>
      <c r="E142" s="15">
        <f>D167</f>
        <v>738</v>
      </c>
      <c r="F142" s="86">
        <f>E167</f>
        <v>684</v>
      </c>
      <c r="G142" s="86">
        <f>F142/E142*100</f>
        <v>92.682926829268297</v>
      </c>
      <c r="H142" s="87">
        <v>100</v>
      </c>
      <c r="I142" s="86">
        <f>K167/100</f>
        <v>103.71</v>
      </c>
      <c r="J142" s="86">
        <f>I142/H142*100</f>
        <v>103.71</v>
      </c>
      <c r="K142" s="88">
        <v>680</v>
      </c>
      <c r="L142" s="89">
        <f>D172/1000</f>
        <v>790.71400000000006</v>
      </c>
      <c r="M142" s="86">
        <f>L142/K142*100</f>
        <v>116.28147058823531</v>
      </c>
      <c r="N142" s="87">
        <v>99</v>
      </c>
      <c r="O142" s="86">
        <f>M172/1000</f>
        <v>121.133</v>
      </c>
      <c r="P142" s="90">
        <f>O142/N142*100</f>
        <v>122.35656565656565</v>
      </c>
    </row>
    <row r="143" spans="1:16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</row>
    <row r="144" spans="1:16" ht="21" thickBot="1">
      <c r="A144" s="4" t="s">
        <v>84</v>
      </c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</row>
    <row r="145" spans="1:16">
      <c r="A145" s="91" t="s">
        <v>18</v>
      </c>
      <c r="B145" s="92"/>
      <c r="C145" s="93" t="s">
        <v>19</v>
      </c>
      <c r="D145" s="94"/>
      <c r="E145" s="23" t="s">
        <v>20</v>
      </c>
      <c r="F145" s="24"/>
      <c r="G145" s="24"/>
      <c r="H145" s="25"/>
      <c r="I145" s="23" t="s">
        <v>21</v>
      </c>
      <c r="J145" s="24"/>
      <c r="K145" s="24"/>
      <c r="L145" s="24"/>
      <c r="M145" s="24"/>
      <c r="N145" s="24"/>
      <c r="O145" s="25"/>
      <c r="P145" s="26" t="s">
        <v>86</v>
      </c>
    </row>
    <row r="146" spans="1:16">
      <c r="A146" s="95"/>
      <c r="B146" s="96"/>
      <c r="C146" s="97"/>
      <c r="D146" s="98"/>
      <c r="E146" s="99" t="s">
        <v>23</v>
      </c>
      <c r="F146" s="99" t="s">
        <v>24</v>
      </c>
      <c r="G146" s="100" t="s">
        <v>12</v>
      </c>
      <c r="H146" s="101"/>
      <c r="I146" s="28" t="s">
        <v>25</v>
      </c>
      <c r="J146" s="29"/>
      <c r="K146" s="29"/>
      <c r="L146" s="30"/>
      <c r="M146" s="28" t="s">
        <v>26</v>
      </c>
      <c r="N146" s="29"/>
      <c r="O146" s="30"/>
      <c r="P146" s="31"/>
    </row>
    <row r="147" spans="1:16" ht="17.25" thickBot="1">
      <c r="A147" s="102"/>
      <c r="B147" s="103"/>
      <c r="C147" s="104"/>
      <c r="D147" s="105"/>
      <c r="E147" s="9"/>
      <c r="F147" s="9"/>
      <c r="G147" s="106"/>
      <c r="H147" s="107"/>
      <c r="I147" s="8" t="s">
        <v>27</v>
      </c>
      <c r="J147" s="8" t="s">
        <v>24</v>
      </c>
      <c r="K147" s="33" t="s">
        <v>12</v>
      </c>
      <c r="L147" s="34"/>
      <c r="M147" s="8" t="s">
        <v>27</v>
      </c>
      <c r="N147" s="8" t="s">
        <v>24</v>
      </c>
      <c r="O147" s="8" t="s">
        <v>12</v>
      </c>
      <c r="P147" s="35"/>
    </row>
    <row r="148" spans="1:16" ht="17.25" thickTop="1">
      <c r="A148" s="108" t="s">
        <v>12</v>
      </c>
      <c r="B148" s="109"/>
      <c r="C148" s="110">
        <f>C149+C150+C151+C152</f>
        <v>2831</v>
      </c>
      <c r="D148" s="111"/>
      <c r="E148" s="38">
        <f>C148</f>
        <v>2831</v>
      </c>
      <c r="F148" s="38"/>
      <c r="G148" s="112">
        <v>2830</v>
      </c>
      <c r="H148" s="113"/>
      <c r="I148" s="38">
        <f>I149+I150</f>
        <v>1807</v>
      </c>
      <c r="J148" s="38"/>
      <c r="K148" s="112">
        <f>I148</f>
        <v>1807</v>
      </c>
      <c r="L148" s="113"/>
      <c r="M148" s="37"/>
      <c r="N148" s="37"/>
      <c r="O148" s="37"/>
      <c r="P148" s="39"/>
    </row>
    <row r="149" spans="1:16">
      <c r="A149" s="114" t="s">
        <v>28</v>
      </c>
      <c r="B149" s="115"/>
      <c r="C149" s="116">
        <v>1561</v>
      </c>
      <c r="D149" s="40"/>
      <c r="E149" s="54">
        <f>C149</f>
        <v>1561</v>
      </c>
      <c r="F149" s="54"/>
      <c r="G149" s="55">
        <v>1561</v>
      </c>
      <c r="H149" s="56"/>
      <c r="I149" s="54">
        <v>1561</v>
      </c>
      <c r="J149" s="54"/>
      <c r="K149" s="55">
        <f>I149</f>
        <v>1561</v>
      </c>
      <c r="L149" s="56"/>
      <c r="M149" s="41"/>
      <c r="N149" s="41"/>
      <c r="O149" s="41"/>
      <c r="P149" s="42"/>
    </row>
    <row r="150" spans="1:16">
      <c r="A150" s="114" t="s">
        <v>29</v>
      </c>
      <c r="B150" s="115"/>
      <c r="C150" s="116">
        <v>246</v>
      </c>
      <c r="D150" s="40"/>
      <c r="E150" s="54">
        <v>246</v>
      </c>
      <c r="F150" s="54"/>
      <c r="G150" s="55">
        <v>246</v>
      </c>
      <c r="H150" s="56"/>
      <c r="I150" s="54">
        <v>246</v>
      </c>
      <c r="J150" s="54"/>
      <c r="K150" s="55">
        <f>I150</f>
        <v>246</v>
      </c>
      <c r="L150" s="56"/>
      <c r="M150" s="41"/>
      <c r="N150" s="41"/>
      <c r="O150" s="41"/>
      <c r="P150" s="42"/>
    </row>
    <row r="151" spans="1:16">
      <c r="A151" s="114" t="s">
        <v>30</v>
      </c>
      <c r="B151" s="115"/>
      <c r="C151" s="116">
        <v>757</v>
      </c>
      <c r="D151" s="40"/>
      <c r="E151" s="54">
        <v>757</v>
      </c>
      <c r="F151" s="54"/>
      <c r="G151" s="55">
        <v>757</v>
      </c>
      <c r="H151" s="56"/>
      <c r="I151" s="54"/>
      <c r="J151" s="54"/>
      <c r="K151" s="55"/>
      <c r="L151" s="56"/>
      <c r="M151" s="41"/>
      <c r="N151" s="41"/>
      <c r="O151" s="41"/>
      <c r="P151" s="42"/>
    </row>
    <row r="152" spans="1:16" ht="17.25" thickBot="1">
      <c r="A152" s="117" t="s">
        <v>31</v>
      </c>
      <c r="B152" s="118"/>
      <c r="C152" s="119">
        <v>267</v>
      </c>
      <c r="D152" s="75"/>
      <c r="E152" s="43">
        <v>267</v>
      </c>
      <c r="F152" s="43"/>
      <c r="G152" s="76">
        <v>267</v>
      </c>
      <c r="H152" s="77"/>
      <c r="I152" s="43"/>
      <c r="J152" s="43"/>
      <c r="K152" s="76"/>
      <c r="L152" s="77"/>
      <c r="M152" s="44"/>
      <c r="N152" s="44"/>
      <c r="O152" s="44"/>
      <c r="P152" s="47"/>
    </row>
    <row r="153" spans="1:16">
      <c r="A153" s="1"/>
      <c r="B153" s="1"/>
      <c r="C153" s="48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</row>
    <row r="154" spans="1:16" ht="21" thickBot="1">
      <c r="A154" s="4" t="s">
        <v>32</v>
      </c>
      <c r="B154" s="49"/>
      <c r="C154" s="49"/>
      <c r="D154" s="49"/>
      <c r="E154" s="49"/>
      <c r="F154" s="49"/>
      <c r="G154" s="49"/>
      <c r="H154" s="49"/>
      <c r="I154" s="49"/>
      <c r="J154" s="49"/>
      <c r="K154" s="49"/>
      <c r="L154" s="49"/>
      <c r="M154" s="49"/>
      <c r="N154" s="49"/>
      <c r="O154" s="49"/>
      <c r="P154" s="49"/>
    </row>
    <row r="155" spans="1:16" ht="16.5" customHeight="1">
      <c r="A155" s="91" t="s">
        <v>33</v>
      </c>
      <c r="B155" s="120"/>
      <c r="C155" s="92"/>
      <c r="D155" s="121" t="s">
        <v>34</v>
      </c>
      <c r="E155" s="24"/>
      <c r="F155" s="24"/>
      <c r="G155" s="24"/>
      <c r="H155" s="24"/>
      <c r="I155" s="24"/>
      <c r="J155" s="25"/>
      <c r="K155" s="23" t="s">
        <v>35</v>
      </c>
      <c r="L155" s="24"/>
      <c r="M155" s="24"/>
      <c r="N155" s="24"/>
      <c r="O155" s="24"/>
      <c r="P155" s="81"/>
    </row>
    <row r="156" spans="1:16" ht="17.25" thickBot="1">
      <c r="A156" s="102"/>
      <c r="B156" s="122"/>
      <c r="C156" s="103"/>
      <c r="D156" s="50" t="s">
        <v>12</v>
      </c>
      <c r="E156" s="8" t="s">
        <v>36</v>
      </c>
      <c r="F156" s="8" t="s">
        <v>37</v>
      </c>
      <c r="G156" s="8" t="s">
        <v>38</v>
      </c>
      <c r="H156" s="8" t="s">
        <v>39</v>
      </c>
      <c r="I156" s="123" t="s">
        <v>40</v>
      </c>
      <c r="J156" s="32"/>
      <c r="K156" s="33" t="s">
        <v>12</v>
      </c>
      <c r="L156" s="34"/>
      <c r="M156" s="33" t="s">
        <v>41</v>
      </c>
      <c r="N156" s="34"/>
      <c r="O156" s="33" t="s">
        <v>42</v>
      </c>
      <c r="P156" s="124"/>
    </row>
    <row r="157" spans="1:16" ht="17.25" thickTop="1">
      <c r="A157" s="108" t="s">
        <v>43</v>
      </c>
      <c r="B157" s="125"/>
      <c r="C157" s="109"/>
      <c r="D157" s="126">
        <f>SUM(E157:J157)</f>
        <v>16</v>
      </c>
      <c r="E157" s="127">
        <f>[1]업체수!T19</f>
        <v>16</v>
      </c>
      <c r="F157" s="127">
        <f>[1]업체수!U19</f>
        <v>0</v>
      </c>
      <c r="G157" s="127">
        <f>[1]업체수!V19</f>
        <v>0</v>
      </c>
      <c r="H157" s="127">
        <f>[1]업체수!W19</f>
        <v>0</v>
      </c>
      <c r="I157" s="68">
        <f>[1]업체수!X19</f>
        <v>0</v>
      </c>
      <c r="J157" s="69"/>
      <c r="K157" s="112">
        <f>M157+O157</f>
        <v>233</v>
      </c>
      <c r="L157" s="113"/>
      <c r="M157" s="112">
        <f>[1]종업원수!AD8+[1]종업원수!AF8</f>
        <v>140</v>
      </c>
      <c r="N157" s="113"/>
      <c r="O157" s="112">
        <f>[1]종업원수!AE8+[1]종업원수!AG8</f>
        <v>93</v>
      </c>
      <c r="P157" s="128"/>
    </row>
    <row r="158" spans="1:16">
      <c r="A158" s="114" t="s">
        <v>44</v>
      </c>
      <c r="B158" s="29"/>
      <c r="C158" s="115"/>
      <c r="D158" s="126">
        <f t="shared" ref="D158:D166" si="7">SUM(E158:J158)</f>
        <v>73</v>
      </c>
      <c r="E158" s="127">
        <f>[1]업체수!T20</f>
        <v>60</v>
      </c>
      <c r="F158" s="127">
        <f>[1]업체수!U20</f>
        <v>0</v>
      </c>
      <c r="G158" s="127">
        <f>[1]업체수!V20</f>
        <v>13</v>
      </c>
      <c r="H158" s="127">
        <f>[1]업체수!W20</f>
        <v>0</v>
      </c>
      <c r="I158" s="70">
        <f>[1]업체수!X20</f>
        <v>0</v>
      </c>
      <c r="J158" s="71"/>
      <c r="K158" s="55">
        <f t="shared" ref="K158:K167" si="8">M158+O158</f>
        <v>541</v>
      </c>
      <c r="L158" s="56"/>
      <c r="M158" s="55">
        <f>[1]종업원수!AD9+[1]종업원수!AF9</f>
        <v>284</v>
      </c>
      <c r="N158" s="56"/>
      <c r="O158" s="55">
        <f>[1]종업원수!AE9+[1]종업원수!AG9</f>
        <v>257</v>
      </c>
      <c r="P158" s="129"/>
    </row>
    <row r="159" spans="1:16">
      <c r="A159" s="114" t="s">
        <v>45</v>
      </c>
      <c r="B159" s="29"/>
      <c r="C159" s="115"/>
      <c r="D159" s="126">
        <f t="shared" si="7"/>
        <v>16</v>
      </c>
      <c r="E159" s="127">
        <f>[1]업체수!T21</f>
        <v>14</v>
      </c>
      <c r="F159" s="127">
        <f>[1]업체수!U21</f>
        <v>0</v>
      </c>
      <c r="G159" s="127">
        <f>[1]업체수!V21</f>
        <v>2</v>
      </c>
      <c r="H159" s="127">
        <f>[1]업체수!W21</f>
        <v>0</v>
      </c>
      <c r="I159" s="70">
        <f>[1]업체수!X21</f>
        <v>0</v>
      </c>
      <c r="J159" s="71"/>
      <c r="K159" s="55">
        <f t="shared" si="8"/>
        <v>134</v>
      </c>
      <c r="L159" s="56"/>
      <c r="M159" s="55">
        <f>[1]종업원수!AD10+[1]종업원수!AF10</f>
        <v>114</v>
      </c>
      <c r="N159" s="56"/>
      <c r="O159" s="55">
        <f>[1]종업원수!AE10+[1]종업원수!AG10</f>
        <v>20</v>
      </c>
      <c r="P159" s="129"/>
    </row>
    <row r="160" spans="1:16">
      <c r="A160" s="114" t="s">
        <v>46</v>
      </c>
      <c r="B160" s="29"/>
      <c r="C160" s="115"/>
      <c r="D160" s="126">
        <f t="shared" si="7"/>
        <v>58</v>
      </c>
      <c r="E160" s="127">
        <f>[1]업체수!T22</f>
        <v>54</v>
      </c>
      <c r="F160" s="127">
        <f>[1]업체수!U22</f>
        <v>0</v>
      </c>
      <c r="G160" s="127">
        <f>[1]업체수!V22</f>
        <v>3</v>
      </c>
      <c r="H160" s="127">
        <f>[1]업체수!W22</f>
        <v>1</v>
      </c>
      <c r="I160" s="70">
        <f>[1]업체수!X22</f>
        <v>0</v>
      </c>
      <c r="J160" s="71"/>
      <c r="K160" s="55">
        <f t="shared" si="8"/>
        <v>578</v>
      </c>
      <c r="L160" s="56"/>
      <c r="M160" s="55">
        <f>[1]종업원수!AD11+[1]종업원수!AF11</f>
        <v>399</v>
      </c>
      <c r="N160" s="56"/>
      <c r="O160" s="55">
        <f>[1]종업원수!AE11+[1]종업원수!AG11</f>
        <v>179</v>
      </c>
      <c r="P160" s="129"/>
    </row>
    <row r="161" spans="1:16">
      <c r="A161" s="114" t="s">
        <v>47</v>
      </c>
      <c r="B161" s="29"/>
      <c r="C161" s="115"/>
      <c r="D161" s="126">
        <f t="shared" si="7"/>
        <v>9</v>
      </c>
      <c r="E161" s="127">
        <f>[1]업체수!T23</f>
        <v>6</v>
      </c>
      <c r="F161" s="127">
        <f>[1]업체수!U23</f>
        <v>0</v>
      </c>
      <c r="G161" s="127">
        <f>[1]업체수!V23</f>
        <v>3</v>
      </c>
      <c r="H161" s="127">
        <f>[1]업체수!W23</f>
        <v>0</v>
      </c>
      <c r="I161" s="70">
        <f>[1]업체수!X23</f>
        <v>0</v>
      </c>
      <c r="J161" s="71"/>
      <c r="K161" s="55">
        <f t="shared" si="8"/>
        <v>46</v>
      </c>
      <c r="L161" s="56"/>
      <c r="M161" s="55">
        <f>[1]종업원수!AD12+[1]종업원수!AF12</f>
        <v>33</v>
      </c>
      <c r="N161" s="56"/>
      <c r="O161" s="55">
        <f>[1]종업원수!AE12+[1]종업원수!AG12</f>
        <v>13</v>
      </c>
      <c r="P161" s="129"/>
    </row>
    <row r="162" spans="1:16">
      <c r="A162" s="114" t="s">
        <v>48</v>
      </c>
      <c r="B162" s="29"/>
      <c r="C162" s="115"/>
      <c r="D162" s="126">
        <f t="shared" si="7"/>
        <v>30</v>
      </c>
      <c r="E162" s="127">
        <f>[1]업체수!T24</f>
        <v>30</v>
      </c>
      <c r="F162" s="127">
        <f>[1]업체수!U24</f>
        <v>0</v>
      </c>
      <c r="G162" s="127">
        <f>[1]업체수!V24</f>
        <v>0</v>
      </c>
      <c r="H162" s="127">
        <f>[1]업체수!W24</f>
        <v>0</v>
      </c>
      <c r="I162" s="70">
        <f>[1]업체수!X24</f>
        <v>0</v>
      </c>
      <c r="J162" s="71"/>
      <c r="K162" s="55">
        <f t="shared" si="8"/>
        <v>420</v>
      </c>
      <c r="L162" s="56"/>
      <c r="M162" s="55">
        <f>[1]종업원수!AD13+[1]종업원수!AF13</f>
        <v>327</v>
      </c>
      <c r="N162" s="56"/>
      <c r="O162" s="55">
        <f>[1]종업원수!AE13+[1]종업원수!AG13</f>
        <v>93</v>
      </c>
      <c r="P162" s="129"/>
    </row>
    <row r="163" spans="1:16">
      <c r="A163" s="114" t="s">
        <v>49</v>
      </c>
      <c r="B163" s="29"/>
      <c r="C163" s="115"/>
      <c r="D163" s="126">
        <f t="shared" si="7"/>
        <v>297</v>
      </c>
      <c r="E163" s="127">
        <f>[1]업체수!T25</f>
        <v>282</v>
      </c>
      <c r="F163" s="127">
        <f>[1]업체수!U25</f>
        <v>4</v>
      </c>
      <c r="G163" s="127">
        <f>[1]업체수!V25</f>
        <v>11</v>
      </c>
      <c r="H163" s="127">
        <f>[1]업체수!W25</f>
        <v>0</v>
      </c>
      <c r="I163" s="70">
        <f>[1]업체수!X25</f>
        <v>0</v>
      </c>
      <c r="J163" s="71"/>
      <c r="K163" s="55">
        <f t="shared" si="8"/>
        <v>4251</v>
      </c>
      <c r="L163" s="56"/>
      <c r="M163" s="55">
        <f>[1]종업원수!AD14+[1]종업원수!AF14</f>
        <v>3385</v>
      </c>
      <c r="N163" s="56"/>
      <c r="O163" s="55">
        <f>[1]종업원수!AE14+[1]종업원수!AG14</f>
        <v>866</v>
      </c>
      <c r="P163" s="129"/>
    </row>
    <row r="164" spans="1:16">
      <c r="A164" s="114" t="s">
        <v>50</v>
      </c>
      <c r="B164" s="29"/>
      <c r="C164" s="115"/>
      <c r="D164" s="126">
        <f t="shared" si="7"/>
        <v>130</v>
      </c>
      <c r="E164" s="127">
        <f>[1]업체수!T26</f>
        <v>123</v>
      </c>
      <c r="F164" s="127">
        <f>[1]업체수!U26</f>
        <v>2</v>
      </c>
      <c r="G164" s="127">
        <f>[1]업체수!V26</f>
        <v>5</v>
      </c>
      <c r="H164" s="127">
        <f>[1]업체수!W26</f>
        <v>0</v>
      </c>
      <c r="I164" s="70">
        <f>[1]업체수!X26</f>
        <v>0</v>
      </c>
      <c r="J164" s="71"/>
      <c r="K164" s="55">
        <f t="shared" si="8"/>
        <v>2121</v>
      </c>
      <c r="L164" s="56"/>
      <c r="M164" s="55">
        <f>[1]종업원수!AD15+[1]종업원수!AF15</f>
        <v>1750</v>
      </c>
      <c r="N164" s="56"/>
      <c r="O164" s="55">
        <f>[1]종업원수!AE15+[1]종업원수!AG15</f>
        <v>371</v>
      </c>
      <c r="P164" s="129"/>
    </row>
    <row r="165" spans="1:16">
      <c r="A165" s="114" t="s">
        <v>51</v>
      </c>
      <c r="B165" s="29"/>
      <c r="C165" s="115"/>
      <c r="D165" s="126">
        <f t="shared" si="7"/>
        <v>61</v>
      </c>
      <c r="E165" s="127">
        <f>[1]업체수!T27</f>
        <v>56</v>
      </c>
      <c r="F165" s="127">
        <f>[1]업체수!U27</f>
        <v>0</v>
      </c>
      <c r="G165" s="127">
        <f>[1]업체수!V27</f>
        <v>5</v>
      </c>
      <c r="H165" s="127">
        <f>[1]업체수!W27</f>
        <v>0</v>
      </c>
      <c r="I165" s="70">
        <f>[1]업체수!X27</f>
        <v>0</v>
      </c>
      <c r="J165" s="71"/>
      <c r="K165" s="55">
        <f t="shared" si="8"/>
        <v>1704</v>
      </c>
      <c r="L165" s="56"/>
      <c r="M165" s="55">
        <f>[1]종업원수!AD16+[1]종업원수!AF16</f>
        <v>1287</v>
      </c>
      <c r="N165" s="56"/>
      <c r="O165" s="55">
        <f>[1]종업원수!AE16+[1]종업원수!AG16</f>
        <v>417</v>
      </c>
      <c r="P165" s="129"/>
    </row>
    <row r="166" spans="1:16">
      <c r="A166" s="114" t="s">
        <v>52</v>
      </c>
      <c r="B166" s="29"/>
      <c r="C166" s="115"/>
      <c r="D166" s="126">
        <f t="shared" si="7"/>
        <v>48</v>
      </c>
      <c r="E166" s="127">
        <f>[1]업체수!T28</f>
        <v>43</v>
      </c>
      <c r="F166" s="127">
        <f>[1]업체수!U28</f>
        <v>2</v>
      </c>
      <c r="G166" s="127">
        <f>[1]업체수!V28</f>
        <v>3</v>
      </c>
      <c r="H166" s="127">
        <f>[1]업체수!W28</f>
        <v>0</v>
      </c>
      <c r="I166" s="70">
        <f>[1]업체수!X28</f>
        <v>0</v>
      </c>
      <c r="J166" s="71"/>
      <c r="K166" s="55">
        <f t="shared" si="8"/>
        <v>343</v>
      </c>
      <c r="L166" s="56"/>
      <c r="M166" s="55">
        <f>[1]종업원수!AD17+[1]종업원수!AF17</f>
        <v>242</v>
      </c>
      <c r="N166" s="56"/>
      <c r="O166" s="55">
        <f>[1]종업원수!AE17+[1]종업원수!AG17</f>
        <v>101</v>
      </c>
      <c r="P166" s="129"/>
    </row>
    <row r="167" spans="1:16" ht="17.25" thickBot="1">
      <c r="A167" s="117" t="s">
        <v>12</v>
      </c>
      <c r="B167" s="130"/>
      <c r="C167" s="118"/>
      <c r="D167" s="131">
        <f>SUM(E167:J167)</f>
        <v>738</v>
      </c>
      <c r="E167" s="80">
        <f>SUM(E157:E166)</f>
        <v>684</v>
      </c>
      <c r="F167" s="80">
        <f>SUM(F157:F166)</f>
        <v>8</v>
      </c>
      <c r="G167" s="80">
        <f>SUM(G157:G166)</f>
        <v>45</v>
      </c>
      <c r="H167" s="80">
        <f>SUM(H157:H166)</f>
        <v>1</v>
      </c>
      <c r="I167" s="45">
        <f>SUM(I157:I166)</f>
        <v>0</v>
      </c>
      <c r="J167" s="46"/>
      <c r="K167" s="76">
        <f t="shared" si="8"/>
        <v>10371</v>
      </c>
      <c r="L167" s="77"/>
      <c r="M167" s="76">
        <f>M157+M158+M159+M160+M161+M162+M163+M164+M165+M166</f>
        <v>7961</v>
      </c>
      <c r="N167" s="77"/>
      <c r="O167" s="76">
        <f>O157+O158+O159+O160+O161+O162+O163+O164+O165+O166</f>
        <v>2410</v>
      </c>
      <c r="P167" s="132"/>
    </row>
    <row r="168" spans="1:16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</row>
    <row r="169" spans="1:16" ht="21" thickBot="1">
      <c r="A169" s="4" t="s">
        <v>53</v>
      </c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</row>
    <row r="170" spans="1:16" ht="16.5" customHeight="1">
      <c r="A170" s="169" t="s">
        <v>54</v>
      </c>
      <c r="B170" s="167"/>
      <c r="C170" s="167"/>
      <c r="D170" s="167"/>
      <c r="E170" s="167"/>
      <c r="F170" s="167"/>
      <c r="G170" s="167"/>
      <c r="H170" s="167"/>
      <c r="I170" s="170"/>
      <c r="J170" s="166" t="s">
        <v>55</v>
      </c>
      <c r="K170" s="167"/>
      <c r="L170" s="167"/>
      <c r="M170" s="167"/>
      <c r="N170" s="167"/>
      <c r="O170" s="167"/>
      <c r="P170" s="168"/>
    </row>
    <row r="171" spans="1:16" ht="17.25" thickBot="1">
      <c r="A171" s="165" t="s">
        <v>56</v>
      </c>
      <c r="B171" s="164"/>
      <c r="C171" s="163"/>
      <c r="D171" s="161" t="s">
        <v>57</v>
      </c>
      <c r="E171" s="164"/>
      <c r="F171" s="163"/>
      <c r="G171" s="161" t="s">
        <v>58</v>
      </c>
      <c r="H171" s="164"/>
      <c r="I171" s="163"/>
      <c r="J171" s="161" t="s">
        <v>59</v>
      </c>
      <c r="K171" s="164"/>
      <c r="L171" s="163"/>
      <c r="M171" s="161" t="s">
        <v>60</v>
      </c>
      <c r="N171" s="163"/>
      <c r="O171" s="161" t="s">
        <v>61</v>
      </c>
      <c r="P171" s="162"/>
    </row>
    <row r="172" spans="1:16" ht="18" thickTop="1" thickBot="1">
      <c r="A172" s="160">
        <v>2811310</v>
      </c>
      <c r="B172" s="157"/>
      <c r="C172" s="158"/>
      <c r="D172" s="155">
        <v>790714</v>
      </c>
      <c r="E172" s="159"/>
      <c r="F172" s="156"/>
      <c r="G172" s="62">
        <f>'[1]분기별 매출액'!H9</f>
        <v>2961973</v>
      </c>
      <c r="H172" s="157"/>
      <c r="I172" s="158"/>
      <c r="J172" s="62">
        <v>1267000</v>
      </c>
      <c r="K172" s="157"/>
      <c r="L172" s="158"/>
      <c r="M172" s="155">
        <v>121133</v>
      </c>
      <c r="N172" s="156"/>
      <c r="O172" s="62">
        <f>'[1]분기별 매출액'!H10</f>
        <v>472745</v>
      </c>
      <c r="P172" s="154"/>
    </row>
    <row r="173" spans="1:16">
      <c r="A173" s="64"/>
      <c r="B173" s="64"/>
      <c r="C173" s="64"/>
      <c r="D173" s="64"/>
      <c r="E173" s="64"/>
      <c r="F173" s="64"/>
      <c r="G173" s="64"/>
      <c r="H173" s="64"/>
      <c r="I173" s="64"/>
      <c r="J173" s="64"/>
      <c r="K173" s="64"/>
      <c r="L173" s="64"/>
      <c r="M173" s="64"/>
      <c r="N173" s="64"/>
      <c r="O173" s="64"/>
      <c r="P173" s="64"/>
    </row>
    <row r="174" spans="1:16" ht="21" thickBot="1">
      <c r="A174" s="4" t="s">
        <v>62</v>
      </c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</row>
    <row r="175" spans="1:16">
      <c r="A175" s="153" t="s">
        <v>63</v>
      </c>
      <c r="B175" s="24"/>
      <c r="C175" s="24"/>
      <c r="D175" s="25"/>
      <c r="E175" s="23" t="s">
        <v>64</v>
      </c>
      <c r="F175" s="24"/>
      <c r="G175" s="24"/>
      <c r="H175" s="25"/>
      <c r="I175" s="23" t="s">
        <v>65</v>
      </c>
      <c r="J175" s="24"/>
      <c r="K175" s="24"/>
      <c r="L175" s="25"/>
      <c r="M175" s="23" t="s">
        <v>66</v>
      </c>
      <c r="N175" s="24"/>
      <c r="O175" s="24"/>
      <c r="P175" s="81"/>
    </row>
    <row r="176" spans="1:16" ht="17.25" customHeight="1" thickBot="1">
      <c r="A176" s="152" t="s">
        <v>67</v>
      </c>
      <c r="B176" s="34"/>
      <c r="C176" s="33" t="s">
        <v>68</v>
      </c>
      <c r="D176" s="34"/>
      <c r="E176" s="33" t="s">
        <v>69</v>
      </c>
      <c r="F176" s="34"/>
      <c r="G176" s="33" t="s">
        <v>70</v>
      </c>
      <c r="H176" s="34"/>
      <c r="I176" s="33" t="s">
        <v>69</v>
      </c>
      <c r="J176" s="34"/>
      <c r="K176" s="33" t="s">
        <v>70</v>
      </c>
      <c r="L176" s="34"/>
      <c r="M176" s="33" t="s">
        <v>69</v>
      </c>
      <c r="N176" s="34"/>
      <c r="O176" s="33" t="s">
        <v>70</v>
      </c>
      <c r="P176" s="124"/>
    </row>
    <row r="177" spans="1:16" ht="18" thickTop="1" thickBot="1">
      <c r="A177" s="151" t="s">
        <v>71</v>
      </c>
      <c r="B177" s="150"/>
      <c r="C177" s="148" t="s">
        <v>72</v>
      </c>
      <c r="D177" s="150"/>
      <c r="E177" s="148"/>
      <c r="F177" s="150"/>
      <c r="G177" s="148"/>
      <c r="H177" s="150"/>
      <c r="I177" s="148"/>
      <c r="J177" s="150"/>
      <c r="K177" s="148"/>
      <c r="L177" s="150"/>
      <c r="M177" s="148"/>
      <c r="N177" s="150"/>
      <c r="O177" s="148"/>
      <c r="P177" s="149"/>
    </row>
    <row r="178" spans="1:16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</row>
    <row r="179" spans="1:16" ht="21" thickBot="1">
      <c r="A179" s="4" t="s">
        <v>73</v>
      </c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</row>
    <row r="180" spans="1:16" ht="17.25" thickBot="1">
      <c r="A180" s="65" t="s">
        <v>74</v>
      </c>
      <c r="B180" s="142" t="s">
        <v>75</v>
      </c>
      <c r="C180" s="146"/>
      <c r="D180" s="146"/>
      <c r="E180" s="146"/>
      <c r="F180" s="146"/>
      <c r="G180" s="147"/>
      <c r="H180" s="144" t="s">
        <v>76</v>
      </c>
      <c r="I180" s="145"/>
      <c r="J180" s="142" t="s">
        <v>77</v>
      </c>
      <c r="K180" s="146"/>
      <c r="L180" s="147"/>
      <c r="M180" s="144" t="s">
        <v>78</v>
      </c>
      <c r="N180" s="145"/>
      <c r="O180" s="142">
        <v>36</v>
      </c>
      <c r="P180" s="143"/>
    </row>
    <row r="181" spans="1:16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</row>
    <row r="182" spans="1:16" ht="33.75">
      <c r="A182" s="3" t="s">
        <v>87</v>
      </c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</row>
    <row r="183" spans="1:16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</row>
    <row r="184" spans="1:16" ht="21" thickBot="1">
      <c r="A184" s="4" t="s">
        <v>1</v>
      </c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</row>
    <row r="185" spans="1:16">
      <c r="A185" s="5" t="s">
        <v>2</v>
      </c>
      <c r="B185" s="23" t="s">
        <v>3</v>
      </c>
      <c r="C185" s="24"/>
      <c r="D185" s="25"/>
      <c r="E185" s="6" t="s">
        <v>4</v>
      </c>
      <c r="F185" s="6" t="s">
        <v>5</v>
      </c>
      <c r="G185" s="6" t="s">
        <v>6</v>
      </c>
      <c r="H185" s="23" t="s">
        <v>88</v>
      </c>
      <c r="I185" s="24"/>
      <c r="J185" s="25"/>
      <c r="K185" s="23" t="s">
        <v>80</v>
      </c>
      <c r="L185" s="24"/>
      <c r="M185" s="25"/>
      <c r="N185" s="23" t="s">
        <v>9</v>
      </c>
      <c r="O185" s="24"/>
      <c r="P185" s="81"/>
    </row>
    <row r="186" spans="1:16" ht="36.75" thickBot="1">
      <c r="A186" s="82"/>
      <c r="B186" s="8" t="s">
        <v>10</v>
      </c>
      <c r="C186" s="8" t="s">
        <v>11</v>
      </c>
      <c r="D186" s="8" t="s">
        <v>12</v>
      </c>
      <c r="E186" s="83"/>
      <c r="F186" s="83"/>
      <c r="G186" s="83"/>
      <c r="H186" s="10" t="str">
        <f>H6</f>
        <v>전년4/4
실적</v>
      </c>
      <c r="I186" s="10" t="s">
        <v>14</v>
      </c>
      <c r="J186" s="10" t="s">
        <v>15</v>
      </c>
      <c r="K186" s="10" t="str">
        <f>K6</f>
        <v>전년4/4
실적</v>
      </c>
      <c r="L186" s="10" t="s">
        <v>14</v>
      </c>
      <c r="M186" s="10" t="s">
        <v>15</v>
      </c>
      <c r="N186" s="10" t="str">
        <f>N6</f>
        <v>전년4/4
실적</v>
      </c>
      <c r="O186" s="10" t="s">
        <v>14</v>
      </c>
      <c r="P186" s="11" t="s">
        <v>15</v>
      </c>
    </row>
    <row r="187" spans="1:16" ht="18" thickTop="1" thickBot="1">
      <c r="A187" s="133">
        <f>C193</f>
        <v>433</v>
      </c>
      <c r="B187" s="86">
        <f>K193</f>
        <v>288</v>
      </c>
      <c r="C187" s="86" t="s">
        <v>16</v>
      </c>
      <c r="D187" s="86">
        <f>B187</f>
        <v>288</v>
      </c>
      <c r="E187" s="86">
        <f>D209</f>
        <v>65</v>
      </c>
      <c r="F187" s="86">
        <f>E209</f>
        <v>63</v>
      </c>
      <c r="G187" s="86">
        <f>F187/E187*100</f>
        <v>96.92307692307692</v>
      </c>
      <c r="H187" s="87">
        <v>3899</v>
      </c>
      <c r="I187" s="86">
        <f>K209</f>
        <v>3774</v>
      </c>
      <c r="J187" s="86">
        <f>I187/H187*100</f>
        <v>96.794049756347775</v>
      </c>
      <c r="K187" s="87">
        <v>518</v>
      </c>
      <c r="L187" s="86">
        <f>D214/1000</f>
        <v>483.82299999999998</v>
      </c>
      <c r="M187" s="86">
        <f>L187/K187*100</f>
        <v>93.402123552123555</v>
      </c>
      <c r="N187" s="87">
        <v>219</v>
      </c>
      <c r="O187" s="86">
        <f>M214/1000</f>
        <v>198.27600000000001</v>
      </c>
      <c r="P187" s="90">
        <f>O187/N187*100</f>
        <v>90.536986301369865</v>
      </c>
    </row>
    <row r="188" spans="1:16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</row>
    <row r="189" spans="1:16" ht="21" thickBot="1">
      <c r="A189" s="4" t="s">
        <v>89</v>
      </c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</row>
    <row r="190" spans="1:16">
      <c r="A190" s="91" t="s">
        <v>18</v>
      </c>
      <c r="B190" s="92"/>
      <c r="C190" s="93" t="s">
        <v>19</v>
      </c>
      <c r="D190" s="94"/>
      <c r="E190" s="23" t="s">
        <v>20</v>
      </c>
      <c r="F190" s="24"/>
      <c r="G190" s="24"/>
      <c r="H190" s="25"/>
      <c r="I190" s="23" t="s">
        <v>21</v>
      </c>
      <c r="J190" s="24"/>
      <c r="K190" s="24"/>
      <c r="L190" s="24"/>
      <c r="M190" s="24"/>
      <c r="N190" s="24"/>
      <c r="O190" s="25"/>
      <c r="P190" s="26" t="s">
        <v>82</v>
      </c>
    </row>
    <row r="191" spans="1:16" ht="16.5" customHeight="1">
      <c r="A191" s="95"/>
      <c r="B191" s="96"/>
      <c r="C191" s="97"/>
      <c r="D191" s="98"/>
      <c r="E191" s="99" t="s">
        <v>23</v>
      </c>
      <c r="F191" s="99" t="s">
        <v>24</v>
      </c>
      <c r="G191" s="100" t="s">
        <v>12</v>
      </c>
      <c r="H191" s="101"/>
      <c r="I191" s="28" t="s">
        <v>25</v>
      </c>
      <c r="J191" s="29"/>
      <c r="K191" s="29"/>
      <c r="L191" s="30"/>
      <c r="M191" s="28" t="s">
        <v>26</v>
      </c>
      <c r="N191" s="29"/>
      <c r="O191" s="30"/>
      <c r="P191" s="31"/>
    </row>
    <row r="192" spans="1:16" ht="17.25" thickBot="1">
      <c r="A192" s="102"/>
      <c r="B192" s="103"/>
      <c r="C192" s="104"/>
      <c r="D192" s="105"/>
      <c r="E192" s="9"/>
      <c r="F192" s="9"/>
      <c r="G192" s="106"/>
      <c r="H192" s="107"/>
      <c r="I192" s="8" t="s">
        <v>27</v>
      </c>
      <c r="J192" s="8" t="s">
        <v>24</v>
      </c>
      <c r="K192" s="33" t="s">
        <v>12</v>
      </c>
      <c r="L192" s="34"/>
      <c r="M192" s="8" t="s">
        <v>27</v>
      </c>
      <c r="N192" s="8" t="s">
        <v>24</v>
      </c>
      <c r="O192" s="8" t="s">
        <v>12</v>
      </c>
      <c r="P192" s="35"/>
    </row>
    <row r="193" spans="1:16" ht="17.25" thickTop="1">
      <c r="A193" s="108" t="s">
        <v>12</v>
      </c>
      <c r="B193" s="109"/>
      <c r="C193" s="110">
        <v>433</v>
      </c>
      <c r="D193" s="111"/>
      <c r="E193" s="38">
        <v>433</v>
      </c>
      <c r="F193" s="38"/>
      <c r="G193" s="112">
        <v>433</v>
      </c>
      <c r="H193" s="113"/>
      <c r="I193" s="38">
        <f>I194+I195</f>
        <v>288</v>
      </c>
      <c r="J193" s="38"/>
      <c r="K193" s="112">
        <f>I193</f>
        <v>288</v>
      </c>
      <c r="L193" s="113"/>
      <c r="M193" s="37"/>
      <c r="N193" s="37"/>
      <c r="O193" s="37"/>
      <c r="P193" s="39"/>
    </row>
    <row r="194" spans="1:16" ht="16.5" customHeight="1">
      <c r="A194" s="114" t="s">
        <v>28</v>
      </c>
      <c r="B194" s="115"/>
      <c r="C194" s="116">
        <v>225</v>
      </c>
      <c r="D194" s="40"/>
      <c r="E194" s="54">
        <v>225</v>
      </c>
      <c r="F194" s="54"/>
      <c r="G194" s="55">
        <v>225</v>
      </c>
      <c r="H194" s="56"/>
      <c r="I194" s="54">
        <v>225</v>
      </c>
      <c r="J194" s="54"/>
      <c r="K194" s="55">
        <f>I194</f>
        <v>225</v>
      </c>
      <c r="L194" s="56"/>
      <c r="M194" s="41"/>
      <c r="N194" s="41"/>
      <c r="O194" s="41"/>
      <c r="P194" s="42"/>
    </row>
    <row r="195" spans="1:16" ht="16.5" customHeight="1">
      <c r="A195" s="114" t="s">
        <v>29</v>
      </c>
      <c r="B195" s="115"/>
      <c r="C195" s="116">
        <v>63</v>
      </c>
      <c r="D195" s="40"/>
      <c r="E195" s="54">
        <v>63</v>
      </c>
      <c r="F195" s="54"/>
      <c r="G195" s="55">
        <v>63</v>
      </c>
      <c r="H195" s="56"/>
      <c r="I195" s="54">
        <v>63</v>
      </c>
      <c r="J195" s="54"/>
      <c r="K195" s="55">
        <f>I195</f>
        <v>63</v>
      </c>
      <c r="L195" s="56"/>
      <c r="M195" s="41"/>
      <c r="N195" s="41"/>
      <c r="O195" s="41"/>
      <c r="P195" s="42"/>
    </row>
    <row r="196" spans="1:16" ht="16.5" customHeight="1">
      <c r="A196" s="114" t="s">
        <v>30</v>
      </c>
      <c r="B196" s="115"/>
      <c r="C196" s="116">
        <v>120</v>
      </c>
      <c r="D196" s="40"/>
      <c r="E196" s="54">
        <v>120</v>
      </c>
      <c r="F196" s="54"/>
      <c r="G196" s="55">
        <v>120</v>
      </c>
      <c r="H196" s="56"/>
      <c r="I196" s="54"/>
      <c r="J196" s="54"/>
      <c r="K196" s="55"/>
      <c r="L196" s="56"/>
      <c r="M196" s="41"/>
      <c r="N196" s="41"/>
      <c r="O196" s="41"/>
      <c r="P196" s="42"/>
    </row>
    <row r="197" spans="1:16" ht="17.25" thickBot="1">
      <c r="A197" s="117" t="s">
        <v>31</v>
      </c>
      <c r="B197" s="118"/>
      <c r="C197" s="119">
        <v>25</v>
      </c>
      <c r="D197" s="75"/>
      <c r="E197" s="43">
        <v>25</v>
      </c>
      <c r="F197" s="43"/>
      <c r="G197" s="76">
        <v>25</v>
      </c>
      <c r="H197" s="77"/>
      <c r="I197" s="43"/>
      <c r="J197" s="43"/>
      <c r="K197" s="76"/>
      <c r="L197" s="77"/>
      <c r="M197" s="44"/>
      <c r="N197" s="44"/>
      <c r="O197" s="44"/>
      <c r="P197" s="47"/>
    </row>
    <row r="198" spans="1:16">
      <c r="A198" s="1"/>
      <c r="B198" s="1"/>
      <c r="C198" s="48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</row>
    <row r="199" spans="1:16" ht="21" thickBot="1">
      <c r="A199" s="4" t="s">
        <v>32</v>
      </c>
      <c r="B199" s="49"/>
      <c r="C199" s="49"/>
      <c r="D199" s="49"/>
      <c r="E199" s="49"/>
      <c r="F199" s="49"/>
      <c r="G199" s="49"/>
      <c r="H199" s="49"/>
      <c r="I199" s="49"/>
      <c r="J199" s="49"/>
      <c r="K199" s="49"/>
      <c r="L199" s="49"/>
      <c r="M199" s="49"/>
      <c r="N199" s="49"/>
      <c r="O199" s="49"/>
      <c r="P199" s="49"/>
    </row>
    <row r="200" spans="1:16" ht="16.5" customHeight="1">
      <c r="A200" s="91" t="s">
        <v>33</v>
      </c>
      <c r="B200" s="120"/>
      <c r="C200" s="92"/>
      <c r="D200" s="121" t="s">
        <v>34</v>
      </c>
      <c r="E200" s="24"/>
      <c r="F200" s="24"/>
      <c r="G200" s="24"/>
      <c r="H200" s="24"/>
      <c r="I200" s="24"/>
      <c r="J200" s="25"/>
      <c r="K200" s="23" t="s">
        <v>35</v>
      </c>
      <c r="L200" s="24"/>
      <c r="M200" s="24"/>
      <c r="N200" s="24"/>
      <c r="O200" s="24"/>
      <c r="P200" s="81"/>
    </row>
    <row r="201" spans="1:16" ht="17.25" thickBot="1">
      <c r="A201" s="102"/>
      <c r="B201" s="122"/>
      <c r="C201" s="103"/>
      <c r="D201" s="50" t="s">
        <v>12</v>
      </c>
      <c r="E201" s="8" t="s">
        <v>36</v>
      </c>
      <c r="F201" s="8" t="s">
        <v>37</v>
      </c>
      <c r="G201" s="8" t="s">
        <v>38</v>
      </c>
      <c r="H201" s="8" t="s">
        <v>39</v>
      </c>
      <c r="I201" s="123" t="s">
        <v>40</v>
      </c>
      <c r="J201" s="32"/>
      <c r="K201" s="33" t="s">
        <v>12</v>
      </c>
      <c r="L201" s="34"/>
      <c r="M201" s="33" t="s">
        <v>41</v>
      </c>
      <c r="N201" s="34"/>
      <c r="O201" s="33" t="s">
        <v>42</v>
      </c>
      <c r="P201" s="124"/>
    </row>
    <row r="202" spans="1:16" ht="17.25" thickTop="1">
      <c r="A202" s="108" t="s">
        <v>43</v>
      </c>
      <c r="B202" s="125"/>
      <c r="C202" s="109"/>
      <c r="D202" s="67">
        <f t="shared" ref="D202:D209" si="9">E202+F202+G202+H202+I202</f>
        <v>1</v>
      </c>
      <c r="E202" s="41">
        <f>[1]업체수!AA19</f>
        <v>1</v>
      </c>
      <c r="F202" s="41">
        <f>[1]업체수!AB19</f>
        <v>0</v>
      </c>
      <c r="G202" s="41">
        <f>[1]업체수!AC19</f>
        <v>0</v>
      </c>
      <c r="H202" s="41">
        <f>[1]업체수!AD19</f>
        <v>0</v>
      </c>
      <c r="I202" s="68">
        <f>[1]업체수!AE19</f>
        <v>0</v>
      </c>
      <c r="J202" s="69"/>
      <c r="K202" s="112">
        <f t="shared" ref="K202:K209" si="10">SUM(M202:P202)</f>
        <v>0</v>
      </c>
      <c r="L202" s="113"/>
      <c r="M202" s="112">
        <f>[1]종업원수!AK8+[1]종업원수!AM8</f>
        <v>0</v>
      </c>
      <c r="N202" s="113"/>
      <c r="O202" s="112">
        <f>[1]종업원수!AL8+[1]종업원수!AN8</f>
        <v>0</v>
      </c>
      <c r="P202" s="128"/>
    </row>
    <row r="203" spans="1:16" ht="16.5" customHeight="1">
      <c r="A203" s="114" t="s">
        <v>49</v>
      </c>
      <c r="B203" s="29"/>
      <c r="C203" s="115"/>
      <c r="D203" s="67">
        <f>E203+F203+G203+H203+I203</f>
        <v>22</v>
      </c>
      <c r="E203" s="41">
        <f>[1]업체수!AA26</f>
        <v>21</v>
      </c>
      <c r="F203" s="41">
        <f>[1]업체수!AB26</f>
        <v>0</v>
      </c>
      <c r="G203" s="41">
        <f>[1]업체수!AC26</f>
        <v>1</v>
      </c>
      <c r="H203" s="41">
        <f>[1]업체수!AD26</f>
        <v>0</v>
      </c>
      <c r="I203" s="70">
        <f>[1]업체수!AE26</f>
        <v>0</v>
      </c>
      <c r="J203" s="71"/>
      <c r="K203" s="55">
        <f>SUM(M203:P203)</f>
        <v>838</v>
      </c>
      <c r="L203" s="56"/>
      <c r="M203" s="55">
        <f>[1]종업원수!AK14+[1]종업원수!AM14</f>
        <v>716</v>
      </c>
      <c r="N203" s="56"/>
      <c r="O203" s="55">
        <f>[1]종업원수!AL14+[1]종업원수!AN14</f>
        <v>122</v>
      </c>
      <c r="P203" s="129"/>
    </row>
    <row r="204" spans="1:16" ht="16.5" customHeight="1">
      <c r="A204" s="114" t="s">
        <v>90</v>
      </c>
      <c r="B204" s="29"/>
      <c r="C204" s="115"/>
      <c r="D204" s="67">
        <f>E204+F204+G204+H204+I204</f>
        <v>4</v>
      </c>
      <c r="E204" s="41">
        <f>[1]업체수!AA20</f>
        <v>4</v>
      </c>
      <c r="F204" s="41">
        <f>[1]업체수!AB20</f>
        <v>0</v>
      </c>
      <c r="G204" s="41">
        <f>[1]업체수!AC20</f>
        <v>0</v>
      </c>
      <c r="H204" s="41">
        <f>[1]업체수!AD20</f>
        <v>0</v>
      </c>
      <c r="I204" s="70">
        <f>[1]업체수!AE26</f>
        <v>0</v>
      </c>
      <c r="J204" s="71"/>
      <c r="K204" s="55">
        <f>SUM(M204:P204)</f>
        <v>71</v>
      </c>
      <c r="L204" s="56"/>
      <c r="M204" s="55">
        <f>[1]종업원수!AK9+[1]종업원수!AM9</f>
        <v>57</v>
      </c>
      <c r="N204" s="56"/>
      <c r="O204" s="55">
        <f>[1]종업원수!AL9+[1]종업원수!AN9</f>
        <v>14</v>
      </c>
      <c r="P204" s="129"/>
    </row>
    <row r="205" spans="1:16" ht="16.5" customHeight="1">
      <c r="A205" s="114" t="s">
        <v>50</v>
      </c>
      <c r="B205" s="29"/>
      <c r="C205" s="115"/>
      <c r="D205" s="67">
        <f t="shared" si="9"/>
        <v>22</v>
      </c>
      <c r="E205" s="41">
        <f>[1]업체수!AA26</f>
        <v>21</v>
      </c>
      <c r="F205" s="41">
        <f>[1]업체수!AB26</f>
        <v>0</v>
      </c>
      <c r="G205" s="41">
        <f>[1]업체수!AC26</f>
        <v>1</v>
      </c>
      <c r="H205" s="41">
        <f>[1]업체수!AD26</f>
        <v>0</v>
      </c>
      <c r="I205" s="70">
        <f>[1]업체수!AE26</f>
        <v>0</v>
      </c>
      <c r="J205" s="71"/>
      <c r="K205" s="55">
        <f t="shared" si="10"/>
        <v>1659</v>
      </c>
      <c r="L205" s="56"/>
      <c r="M205" s="55">
        <f>[1]종업원수!AK15+[1]종업원수!AM15</f>
        <v>1032</v>
      </c>
      <c r="N205" s="56"/>
      <c r="O205" s="55">
        <f>[1]종업원수!AL15+[1]종업원수!AN15</f>
        <v>627</v>
      </c>
      <c r="P205" s="129"/>
    </row>
    <row r="206" spans="1:16" ht="16.5" customHeight="1">
      <c r="A206" s="114" t="s">
        <v>51</v>
      </c>
      <c r="B206" s="29"/>
      <c r="C206" s="115"/>
      <c r="D206" s="67">
        <f t="shared" si="9"/>
        <v>8</v>
      </c>
      <c r="E206" s="41">
        <f>[1]업체수!AA27</f>
        <v>8</v>
      </c>
      <c r="F206" s="41">
        <f>[1]업체수!AB27</f>
        <v>0</v>
      </c>
      <c r="G206" s="41">
        <f>[1]업체수!AC27</f>
        <v>0</v>
      </c>
      <c r="H206" s="41">
        <f>[1]업체수!AD27</f>
        <v>0</v>
      </c>
      <c r="I206" s="70">
        <f>[1]업체수!AE27</f>
        <v>0</v>
      </c>
      <c r="J206" s="71"/>
      <c r="K206" s="55">
        <f t="shared" si="10"/>
        <v>1089</v>
      </c>
      <c r="L206" s="56"/>
      <c r="M206" s="55">
        <f>[1]종업원수!AK16+[1]종업원수!AM16</f>
        <v>916</v>
      </c>
      <c r="N206" s="56"/>
      <c r="O206" s="55">
        <f>[1]종업원수!AL16+[1]종업원수!AN16</f>
        <v>173</v>
      </c>
      <c r="P206" s="129"/>
    </row>
    <row r="207" spans="1:16" ht="16.5" customHeight="1">
      <c r="A207" s="114" t="s">
        <v>91</v>
      </c>
      <c r="B207" s="29"/>
      <c r="C207" s="115"/>
      <c r="D207" s="67">
        <f t="shared" si="9"/>
        <v>5</v>
      </c>
      <c r="E207" s="41">
        <f>[1]업체수!AA22</f>
        <v>5</v>
      </c>
      <c r="F207" s="41">
        <f>[1]업체수!AB22</f>
        <v>0</v>
      </c>
      <c r="G207" s="41">
        <f>[1]업체수!AC22</f>
        <v>0</v>
      </c>
      <c r="H207" s="41">
        <f>[1]업체수!AD22</f>
        <v>0</v>
      </c>
      <c r="I207" s="70">
        <f>[1]업체수!AE22</f>
        <v>0</v>
      </c>
      <c r="J207" s="71"/>
      <c r="K207" s="55">
        <f t="shared" si="10"/>
        <v>70</v>
      </c>
      <c r="L207" s="56"/>
      <c r="M207" s="55">
        <f>[1]종업원수!AK11+[1]종업원수!AM11</f>
        <v>38</v>
      </c>
      <c r="N207" s="56"/>
      <c r="O207" s="55">
        <f>[1]종업원수!AL11+[1]종업원수!AN11</f>
        <v>32</v>
      </c>
      <c r="P207" s="129"/>
    </row>
    <row r="208" spans="1:16" ht="16.5" customHeight="1">
      <c r="A208" s="114" t="s">
        <v>47</v>
      </c>
      <c r="B208" s="29"/>
      <c r="C208" s="115"/>
      <c r="D208" s="67">
        <f t="shared" si="9"/>
        <v>3</v>
      </c>
      <c r="E208" s="41">
        <f>[1]업체수!AA23</f>
        <v>3</v>
      </c>
      <c r="F208" s="41">
        <f>[1]업체수!AB23</f>
        <v>0</v>
      </c>
      <c r="G208" s="41">
        <f>[1]업체수!AC23</f>
        <v>0</v>
      </c>
      <c r="H208" s="41">
        <f>[1]업체수!AD23</f>
        <v>0</v>
      </c>
      <c r="I208" s="70">
        <f>[1]업체수!AE23</f>
        <v>0</v>
      </c>
      <c r="J208" s="71"/>
      <c r="K208" s="55">
        <f t="shared" si="10"/>
        <v>47</v>
      </c>
      <c r="L208" s="56"/>
      <c r="M208" s="55">
        <f>[1]종업원수!AK12+[1]종업원수!AM12</f>
        <v>31</v>
      </c>
      <c r="N208" s="56"/>
      <c r="O208" s="55">
        <f>[1]종업원수!AL12+[1]종업원수!AN12</f>
        <v>16</v>
      </c>
      <c r="P208" s="129"/>
    </row>
    <row r="209" spans="1:16" ht="17.25" thickBot="1">
      <c r="A209" s="117" t="s">
        <v>12</v>
      </c>
      <c r="B209" s="130"/>
      <c r="C209" s="118"/>
      <c r="D209" s="134">
        <f t="shared" si="9"/>
        <v>65</v>
      </c>
      <c r="E209" s="44">
        <f>SUM(E202:E208)</f>
        <v>63</v>
      </c>
      <c r="F209" s="44">
        <f>SUM(F202:F208)</f>
        <v>0</v>
      </c>
      <c r="G209" s="44">
        <f>SUM(G202:G208)</f>
        <v>2</v>
      </c>
      <c r="H209" s="44">
        <f>SUM(H202:H208)</f>
        <v>0</v>
      </c>
      <c r="I209" s="45">
        <f>SUM(I202:I208)</f>
        <v>0</v>
      </c>
      <c r="J209" s="46"/>
      <c r="K209" s="76">
        <f t="shared" si="10"/>
        <v>3774</v>
      </c>
      <c r="L209" s="77"/>
      <c r="M209" s="76">
        <f>SUM(M202:M208)</f>
        <v>2790</v>
      </c>
      <c r="N209" s="77"/>
      <c r="O209" s="76">
        <f>SUM(O202:O208)</f>
        <v>984</v>
      </c>
      <c r="P209" s="132"/>
    </row>
    <row r="210" spans="1:16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</row>
    <row r="211" spans="1:16" ht="21" thickBot="1">
      <c r="A211" s="4" t="s">
        <v>53</v>
      </c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</row>
    <row r="212" spans="1:16">
      <c r="A212" s="169" t="s">
        <v>54</v>
      </c>
      <c r="B212" s="167"/>
      <c r="C212" s="167"/>
      <c r="D212" s="167"/>
      <c r="E212" s="167"/>
      <c r="F212" s="167"/>
      <c r="G212" s="167"/>
      <c r="H212" s="167"/>
      <c r="I212" s="170"/>
      <c r="J212" s="166" t="s">
        <v>55</v>
      </c>
      <c r="K212" s="167"/>
      <c r="L212" s="167"/>
      <c r="M212" s="167"/>
      <c r="N212" s="167"/>
      <c r="O212" s="167"/>
      <c r="P212" s="168"/>
    </row>
    <row r="213" spans="1:16" ht="17.25" thickBot="1">
      <c r="A213" s="165" t="s">
        <v>56</v>
      </c>
      <c r="B213" s="164"/>
      <c r="C213" s="163"/>
      <c r="D213" s="161" t="s">
        <v>57</v>
      </c>
      <c r="E213" s="164"/>
      <c r="F213" s="163"/>
      <c r="G213" s="161" t="s">
        <v>58</v>
      </c>
      <c r="H213" s="164"/>
      <c r="I213" s="163"/>
      <c r="J213" s="161" t="s">
        <v>59</v>
      </c>
      <c r="K213" s="164"/>
      <c r="L213" s="163"/>
      <c r="M213" s="161" t="s">
        <v>60</v>
      </c>
      <c r="N213" s="163"/>
      <c r="O213" s="161" t="s">
        <v>61</v>
      </c>
      <c r="P213" s="162"/>
    </row>
    <row r="214" spans="1:16" ht="18" thickTop="1" thickBot="1">
      <c r="A214" s="160">
        <v>1932633</v>
      </c>
      <c r="B214" s="157"/>
      <c r="C214" s="158"/>
      <c r="D214" s="155">
        <v>483823</v>
      </c>
      <c r="E214" s="159"/>
      <c r="F214" s="156"/>
      <c r="G214" s="62">
        <f>'[1]분기별 매출액'!H11</f>
        <v>1925406</v>
      </c>
      <c r="H214" s="157"/>
      <c r="I214" s="158"/>
      <c r="J214" s="62">
        <v>944000</v>
      </c>
      <c r="K214" s="157"/>
      <c r="L214" s="158"/>
      <c r="M214" s="155">
        <v>198276</v>
      </c>
      <c r="N214" s="156"/>
      <c r="O214" s="62">
        <f>'[1]분기별 매출액'!H12</f>
        <v>817166</v>
      </c>
      <c r="P214" s="158"/>
    </row>
    <row r="215" spans="1:16">
      <c r="A215" s="64"/>
      <c r="B215" s="64"/>
      <c r="C215" s="64"/>
      <c r="D215" s="64"/>
      <c r="E215" s="64"/>
      <c r="F215" s="64"/>
      <c r="G215" s="64"/>
      <c r="H215" s="64"/>
      <c r="I215" s="64"/>
      <c r="J215" s="64"/>
      <c r="K215" s="64"/>
      <c r="L215" s="64"/>
      <c r="M215" s="64"/>
      <c r="N215" s="64"/>
      <c r="O215" s="64"/>
      <c r="P215" s="64"/>
    </row>
    <row r="216" spans="1:16" ht="21" thickBot="1">
      <c r="A216" s="4" t="s">
        <v>62</v>
      </c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</row>
    <row r="217" spans="1:16">
      <c r="A217" s="153" t="s">
        <v>63</v>
      </c>
      <c r="B217" s="24"/>
      <c r="C217" s="24"/>
      <c r="D217" s="25"/>
      <c r="E217" s="23" t="s">
        <v>64</v>
      </c>
      <c r="F217" s="24"/>
      <c r="G217" s="24"/>
      <c r="H217" s="25"/>
      <c r="I217" s="23" t="s">
        <v>65</v>
      </c>
      <c r="J217" s="24"/>
      <c r="K217" s="24"/>
      <c r="L217" s="25"/>
      <c r="M217" s="23" t="s">
        <v>66</v>
      </c>
      <c r="N217" s="24"/>
      <c r="O217" s="24"/>
      <c r="P217" s="81"/>
    </row>
    <row r="218" spans="1:16" ht="17.25" thickBot="1">
      <c r="A218" s="152" t="s">
        <v>67</v>
      </c>
      <c r="B218" s="34"/>
      <c r="C218" s="33" t="s">
        <v>68</v>
      </c>
      <c r="D218" s="34"/>
      <c r="E218" s="33" t="s">
        <v>69</v>
      </c>
      <c r="F218" s="34"/>
      <c r="G218" s="33" t="s">
        <v>70</v>
      </c>
      <c r="H218" s="34"/>
      <c r="I218" s="33" t="s">
        <v>69</v>
      </c>
      <c r="J218" s="34"/>
      <c r="K218" s="33" t="s">
        <v>70</v>
      </c>
      <c r="L218" s="34"/>
      <c r="M218" s="33" t="s">
        <v>69</v>
      </c>
      <c r="N218" s="34"/>
      <c r="O218" s="33" t="s">
        <v>70</v>
      </c>
      <c r="P218" s="124"/>
    </row>
    <row r="219" spans="1:16" ht="18" thickTop="1" thickBot="1">
      <c r="A219" s="151" t="s">
        <v>71</v>
      </c>
      <c r="B219" s="150"/>
      <c r="C219" s="148" t="s">
        <v>72</v>
      </c>
      <c r="D219" s="150"/>
      <c r="E219" s="148"/>
      <c r="F219" s="150"/>
      <c r="G219" s="148"/>
      <c r="H219" s="150"/>
      <c r="I219" s="148"/>
      <c r="J219" s="150"/>
      <c r="K219" s="148"/>
      <c r="L219" s="150"/>
      <c r="M219" s="148"/>
      <c r="N219" s="150"/>
      <c r="O219" s="148"/>
      <c r="P219" s="149"/>
    </row>
    <row r="220" spans="1:16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</row>
    <row r="221" spans="1:16" ht="21" thickBot="1">
      <c r="A221" s="4" t="s">
        <v>73</v>
      </c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</row>
    <row r="222" spans="1:16" ht="17.25" thickBot="1">
      <c r="A222" s="65" t="s">
        <v>74</v>
      </c>
      <c r="B222" s="142" t="s">
        <v>75</v>
      </c>
      <c r="C222" s="146"/>
      <c r="D222" s="146"/>
      <c r="E222" s="146"/>
      <c r="F222" s="146"/>
      <c r="G222" s="147"/>
      <c r="H222" s="144" t="s">
        <v>76</v>
      </c>
      <c r="I222" s="145"/>
      <c r="J222" s="142" t="s">
        <v>77</v>
      </c>
      <c r="K222" s="146"/>
      <c r="L222" s="147"/>
      <c r="M222" s="144" t="s">
        <v>78</v>
      </c>
      <c r="N222" s="145"/>
      <c r="O222" s="142">
        <v>36</v>
      </c>
      <c r="P222" s="143"/>
    </row>
    <row r="224" spans="1:16" ht="33.75">
      <c r="A224" s="3" t="s">
        <v>92</v>
      </c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</row>
    <row r="225" spans="1:16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</row>
    <row r="226" spans="1:16" ht="21" thickBot="1">
      <c r="A226" s="4" t="s">
        <v>1</v>
      </c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</row>
    <row r="227" spans="1:16">
      <c r="A227" s="5" t="s">
        <v>2</v>
      </c>
      <c r="B227" s="23" t="s">
        <v>3</v>
      </c>
      <c r="C227" s="24"/>
      <c r="D227" s="25"/>
      <c r="E227" s="6" t="s">
        <v>4</v>
      </c>
      <c r="F227" s="6" t="s">
        <v>5</v>
      </c>
      <c r="G227" s="6" t="s">
        <v>6</v>
      </c>
      <c r="H227" s="23" t="s">
        <v>88</v>
      </c>
      <c r="I227" s="24"/>
      <c r="J227" s="25"/>
      <c r="K227" s="23" t="s">
        <v>80</v>
      </c>
      <c r="L227" s="24"/>
      <c r="M227" s="25"/>
      <c r="N227" s="23" t="s">
        <v>9</v>
      </c>
      <c r="O227" s="24"/>
      <c r="P227" s="81"/>
    </row>
    <row r="228" spans="1:16" ht="36.75" thickBot="1">
      <c r="A228" s="82"/>
      <c r="B228" s="8" t="s">
        <v>10</v>
      </c>
      <c r="C228" s="8" t="s">
        <v>11</v>
      </c>
      <c r="D228" s="8" t="s">
        <v>12</v>
      </c>
      <c r="E228" s="83"/>
      <c r="F228" s="83"/>
      <c r="G228" s="83"/>
      <c r="H228" s="10" t="str">
        <f>H6</f>
        <v>전년4/4
실적</v>
      </c>
      <c r="I228" s="10" t="s">
        <v>14</v>
      </c>
      <c r="J228" s="10" t="s">
        <v>15</v>
      </c>
      <c r="K228" s="10" t="str">
        <f>K6</f>
        <v>전년4/4
실적</v>
      </c>
      <c r="L228" s="10" t="s">
        <v>14</v>
      </c>
      <c r="M228" s="10" t="s">
        <v>15</v>
      </c>
      <c r="N228" s="10" t="str">
        <f>N6</f>
        <v>전년4/4
실적</v>
      </c>
      <c r="O228" s="10" t="s">
        <v>14</v>
      </c>
      <c r="P228" s="11" t="s">
        <v>15</v>
      </c>
    </row>
    <row r="229" spans="1:16" ht="18" thickTop="1" thickBot="1">
      <c r="A229" s="135">
        <f>C235</f>
        <v>1406</v>
      </c>
      <c r="B229" s="85">
        <f>K235</f>
        <v>1101</v>
      </c>
      <c r="C229" s="86" t="s">
        <v>16</v>
      </c>
      <c r="D229" s="89">
        <f>B229</f>
        <v>1101</v>
      </c>
      <c r="E229" s="86">
        <f>D249</f>
        <v>119</v>
      </c>
      <c r="F229" s="86">
        <f>E249</f>
        <v>117</v>
      </c>
      <c r="G229" s="86">
        <f>F229/E229*100</f>
        <v>98.319327731092429</v>
      </c>
      <c r="H229" s="87">
        <v>3915</v>
      </c>
      <c r="I229" s="86">
        <f>K249</f>
        <v>4129</v>
      </c>
      <c r="J229" s="85">
        <f>I229/H229*100</f>
        <v>105.46615581098339</v>
      </c>
      <c r="K229" s="88">
        <v>500</v>
      </c>
      <c r="L229" s="85">
        <f>D254/1000</f>
        <v>588.52499999999998</v>
      </c>
      <c r="M229" s="86">
        <f>L229/K229*100</f>
        <v>117.705</v>
      </c>
      <c r="N229" s="87">
        <v>240</v>
      </c>
      <c r="O229" s="86">
        <f>M254/1000</f>
        <v>272.70100000000002</v>
      </c>
      <c r="P229" s="136">
        <f>O229/N229*100</f>
        <v>113.62541666666668</v>
      </c>
    </row>
    <row r="230" spans="1:16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</row>
    <row r="231" spans="1:16" ht="21" thickBot="1">
      <c r="A231" s="4" t="s">
        <v>89</v>
      </c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</row>
    <row r="232" spans="1:16">
      <c r="A232" s="91" t="s">
        <v>18</v>
      </c>
      <c r="B232" s="92"/>
      <c r="C232" s="93" t="s">
        <v>19</v>
      </c>
      <c r="D232" s="94"/>
      <c r="E232" s="23" t="s">
        <v>20</v>
      </c>
      <c r="F232" s="24"/>
      <c r="G232" s="24"/>
      <c r="H232" s="25"/>
      <c r="I232" s="23" t="s">
        <v>21</v>
      </c>
      <c r="J232" s="24"/>
      <c r="K232" s="24"/>
      <c r="L232" s="24"/>
      <c r="M232" s="24"/>
      <c r="N232" s="24"/>
      <c r="O232" s="25"/>
      <c r="P232" s="26" t="s">
        <v>82</v>
      </c>
    </row>
    <row r="233" spans="1:16">
      <c r="A233" s="95"/>
      <c r="B233" s="96"/>
      <c r="C233" s="97"/>
      <c r="D233" s="98"/>
      <c r="E233" s="99" t="s">
        <v>23</v>
      </c>
      <c r="F233" s="99" t="s">
        <v>24</v>
      </c>
      <c r="G233" s="100" t="s">
        <v>12</v>
      </c>
      <c r="H233" s="101"/>
      <c r="I233" s="28" t="s">
        <v>25</v>
      </c>
      <c r="J233" s="29"/>
      <c r="K233" s="29"/>
      <c r="L233" s="30"/>
      <c r="M233" s="28" t="s">
        <v>26</v>
      </c>
      <c r="N233" s="29"/>
      <c r="O233" s="30"/>
      <c r="P233" s="31"/>
    </row>
    <row r="234" spans="1:16" ht="17.25" thickBot="1">
      <c r="A234" s="102"/>
      <c r="B234" s="103"/>
      <c r="C234" s="104"/>
      <c r="D234" s="105"/>
      <c r="E234" s="9"/>
      <c r="F234" s="9"/>
      <c r="G234" s="106"/>
      <c r="H234" s="107"/>
      <c r="I234" s="8" t="s">
        <v>27</v>
      </c>
      <c r="J234" s="8" t="s">
        <v>24</v>
      </c>
      <c r="K234" s="33" t="s">
        <v>12</v>
      </c>
      <c r="L234" s="34"/>
      <c r="M234" s="8" t="s">
        <v>27</v>
      </c>
      <c r="N234" s="8" t="s">
        <v>24</v>
      </c>
      <c r="O234" s="8" t="s">
        <v>12</v>
      </c>
      <c r="P234" s="35"/>
    </row>
    <row r="235" spans="1:16" ht="17.25" thickTop="1">
      <c r="A235" s="108" t="s">
        <v>12</v>
      </c>
      <c r="B235" s="109"/>
      <c r="C235" s="110">
        <f>SUM(C236:D239)</f>
        <v>1406</v>
      </c>
      <c r="D235" s="111"/>
      <c r="E235" s="38">
        <f>E236+E237+E238+E239</f>
        <v>1406</v>
      </c>
      <c r="F235" s="38"/>
      <c r="G235" s="112">
        <f>G236+G237+G238+G239</f>
        <v>1406</v>
      </c>
      <c r="H235" s="113"/>
      <c r="I235" s="38">
        <f>SUM(I236:I239)</f>
        <v>1101</v>
      </c>
      <c r="J235" s="137">
        <f>J236+J237</f>
        <v>0</v>
      </c>
      <c r="K235" s="112">
        <f>SUM(I235:J235)</f>
        <v>1101</v>
      </c>
      <c r="L235" s="113"/>
      <c r="M235" s="127"/>
      <c r="N235" s="37"/>
      <c r="O235" s="37"/>
      <c r="P235" s="39"/>
    </row>
    <row r="236" spans="1:16">
      <c r="A236" s="114" t="s">
        <v>28</v>
      </c>
      <c r="B236" s="115"/>
      <c r="C236" s="116">
        <v>690</v>
      </c>
      <c r="D236" s="40"/>
      <c r="E236" s="54">
        <v>690</v>
      </c>
      <c r="F236" s="54"/>
      <c r="G236" s="55">
        <f>E236</f>
        <v>690</v>
      </c>
      <c r="H236" s="56"/>
      <c r="I236" s="54">
        <v>690</v>
      </c>
      <c r="J236" s="138">
        <v>0</v>
      </c>
      <c r="K236" s="55">
        <f>SUM(I236:J236)</f>
        <v>690</v>
      </c>
      <c r="L236" s="56"/>
      <c r="M236" s="79"/>
      <c r="N236" s="41"/>
      <c r="O236" s="37"/>
      <c r="P236" s="139">
        <v>1332237</v>
      </c>
    </row>
    <row r="237" spans="1:16">
      <c r="A237" s="114" t="s">
        <v>29</v>
      </c>
      <c r="B237" s="115"/>
      <c r="C237" s="116">
        <v>126</v>
      </c>
      <c r="D237" s="40"/>
      <c r="E237" s="54">
        <v>126</v>
      </c>
      <c r="F237" s="54"/>
      <c r="G237" s="55">
        <f>E237</f>
        <v>126</v>
      </c>
      <c r="H237" s="56"/>
      <c r="I237" s="54">
        <v>126</v>
      </c>
      <c r="J237" s="138">
        <v>0</v>
      </c>
      <c r="K237" s="55">
        <f>SUM(I237:J237)</f>
        <v>126</v>
      </c>
      <c r="L237" s="56"/>
      <c r="M237" s="79"/>
      <c r="N237" s="41"/>
      <c r="O237" s="37"/>
      <c r="P237" s="139">
        <v>2039678</v>
      </c>
    </row>
    <row r="238" spans="1:16">
      <c r="A238" s="114" t="s">
        <v>30</v>
      </c>
      <c r="B238" s="115"/>
      <c r="C238" s="116">
        <v>285</v>
      </c>
      <c r="D238" s="40"/>
      <c r="E238" s="54">
        <v>285</v>
      </c>
      <c r="F238" s="54"/>
      <c r="G238" s="55">
        <f>E238</f>
        <v>285</v>
      </c>
      <c r="H238" s="56"/>
      <c r="I238" s="54">
        <v>285</v>
      </c>
      <c r="J238" s="138">
        <v>0</v>
      </c>
      <c r="K238" s="55">
        <f>SUM(I238:J238)</f>
        <v>285</v>
      </c>
      <c r="L238" s="56"/>
      <c r="M238" s="79"/>
      <c r="N238" s="41"/>
      <c r="O238" s="37"/>
      <c r="P238" s="140"/>
    </row>
    <row r="239" spans="1:16" ht="17.25" customHeight="1" thickBot="1">
      <c r="A239" s="117" t="s">
        <v>31</v>
      </c>
      <c r="B239" s="118"/>
      <c r="C239" s="119">
        <v>305</v>
      </c>
      <c r="D239" s="75"/>
      <c r="E239" s="43">
        <v>305</v>
      </c>
      <c r="F239" s="43"/>
      <c r="G239" s="76">
        <f>E239</f>
        <v>305</v>
      </c>
      <c r="H239" s="77"/>
      <c r="I239" s="43"/>
      <c r="J239" s="43"/>
      <c r="K239" s="76"/>
      <c r="L239" s="77"/>
      <c r="M239" s="80"/>
      <c r="N239" s="44"/>
      <c r="O239" s="44"/>
      <c r="P239" s="141"/>
    </row>
    <row r="240" spans="1:16">
      <c r="A240" s="1"/>
      <c r="B240" s="1"/>
      <c r="C240" s="48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</row>
    <row r="241" spans="1:21" ht="21" thickBot="1">
      <c r="A241" s="4" t="s">
        <v>32</v>
      </c>
      <c r="B241" s="49"/>
      <c r="C241" s="49"/>
      <c r="D241" s="49"/>
      <c r="E241" s="49"/>
      <c r="F241" s="49"/>
      <c r="G241" s="49"/>
      <c r="H241" s="49"/>
      <c r="I241" s="49"/>
      <c r="J241" s="49"/>
      <c r="K241" s="49"/>
      <c r="L241" s="49"/>
      <c r="M241" s="49"/>
      <c r="N241" s="49"/>
      <c r="O241" s="49"/>
      <c r="P241" s="49"/>
    </row>
    <row r="242" spans="1:21">
      <c r="A242" s="91" t="s">
        <v>33</v>
      </c>
      <c r="B242" s="120"/>
      <c r="C242" s="92"/>
      <c r="D242" s="121" t="s">
        <v>34</v>
      </c>
      <c r="E242" s="24"/>
      <c r="F242" s="24"/>
      <c r="G242" s="24"/>
      <c r="H242" s="24"/>
      <c r="I242" s="24"/>
      <c r="J242" s="25"/>
      <c r="K242" s="23" t="s">
        <v>35</v>
      </c>
      <c r="L242" s="24"/>
      <c r="M242" s="24"/>
      <c r="N242" s="24"/>
      <c r="O242" s="24"/>
      <c r="P242" s="81"/>
    </row>
    <row r="243" spans="1:21" ht="17.25" thickBot="1">
      <c r="A243" s="102"/>
      <c r="B243" s="122"/>
      <c r="C243" s="103"/>
      <c r="D243" s="50" t="s">
        <v>12</v>
      </c>
      <c r="E243" s="8" t="s">
        <v>36</v>
      </c>
      <c r="F243" s="8" t="s">
        <v>37</v>
      </c>
      <c r="G243" s="8" t="s">
        <v>38</v>
      </c>
      <c r="H243" s="8" t="s">
        <v>39</v>
      </c>
      <c r="I243" s="123" t="s">
        <v>40</v>
      </c>
      <c r="J243" s="32"/>
      <c r="K243" s="33" t="s">
        <v>12</v>
      </c>
      <c r="L243" s="34"/>
      <c r="M243" s="33" t="s">
        <v>41</v>
      </c>
      <c r="N243" s="34"/>
      <c r="O243" s="33" t="s">
        <v>42</v>
      </c>
      <c r="P243" s="124"/>
    </row>
    <row r="244" spans="1:21" ht="17.25" thickTop="1">
      <c r="A244" s="108" t="s">
        <v>49</v>
      </c>
      <c r="B244" s="125"/>
      <c r="C244" s="109"/>
      <c r="D244" s="67">
        <f>E244+F244+G244+H244+I244</f>
        <v>87</v>
      </c>
      <c r="E244" s="41">
        <f>[1]업체수!T39</f>
        <v>86</v>
      </c>
      <c r="F244" s="41">
        <f>[1]업체수!U39</f>
        <v>0</v>
      </c>
      <c r="G244" s="41">
        <f>[1]업체수!V39</f>
        <v>1</v>
      </c>
      <c r="H244" s="41">
        <f>[1]업체수!W39</f>
        <v>0</v>
      </c>
      <c r="I244" s="68">
        <f>[1]업체수!X39</f>
        <v>0</v>
      </c>
      <c r="J244" s="69"/>
      <c r="K244" s="112">
        <f t="shared" ref="K244:K249" si="11">SUM(M244:P244)</f>
        <v>3164</v>
      </c>
      <c r="L244" s="113"/>
      <c r="M244" s="112">
        <f>[1]종업원수!AR14+[1]종업원수!AT14</f>
        <v>2428</v>
      </c>
      <c r="N244" s="113"/>
      <c r="O244" s="112">
        <f>[1]종업원수!AS14+[1]종업원수!AU14</f>
        <v>736</v>
      </c>
      <c r="P244" s="128"/>
    </row>
    <row r="245" spans="1:21">
      <c r="A245" s="114" t="s">
        <v>90</v>
      </c>
      <c r="B245" s="29"/>
      <c r="C245" s="115"/>
      <c r="D245" s="67">
        <f>E245+F245+G245+H245+I245</f>
        <v>2</v>
      </c>
      <c r="E245" s="41">
        <f>[1]업체수!T34</f>
        <v>2</v>
      </c>
      <c r="F245" s="41">
        <f>[1]업체수!U34</f>
        <v>0</v>
      </c>
      <c r="G245" s="41">
        <f>[1]업체수!V34</f>
        <v>0</v>
      </c>
      <c r="H245" s="41">
        <f>[1]업체수!W34</f>
        <v>0</v>
      </c>
      <c r="I245" s="70">
        <f>[1]업체수!X34</f>
        <v>0</v>
      </c>
      <c r="J245" s="71"/>
      <c r="K245" s="55">
        <f t="shared" si="11"/>
        <v>70</v>
      </c>
      <c r="L245" s="56"/>
      <c r="M245" s="55">
        <f>[1]종업원수!AR9+[1]종업원수!AT9</f>
        <v>16</v>
      </c>
      <c r="N245" s="56"/>
      <c r="O245" s="55">
        <f>[1]종업원수!AS9+[1]종업원수!AU9</f>
        <v>54</v>
      </c>
      <c r="P245" s="129"/>
    </row>
    <row r="246" spans="1:21">
      <c r="A246" s="114" t="s">
        <v>51</v>
      </c>
      <c r="B246" s="29"/>
      <c r="C246" s="115"/>
      <c r="D246" s="67">
        <f>E246+F246+G246+H246+I246</f>
        <v>2</v>
      </c>
      <c r="E246" s="41">
        <f>[1]업체수!T41</f>
        <v>2</v>
      </c>
      <c r="F246" s="41">
        <f>[1]업체수!U41</f>
        <v>0</v>
      </c>
      <c r="G246" s="41">
        <f>[1]업체수!V41</f>
        <v>0</v>
      </c>
      <c r="H246" s="41">
        <f>[1]업체수!W41</f>
        <v>0</v>
      </c>
      <c r="I246" s="70">
        <f>[1]업체수!X41</f>
        <v>0</v>
      </c>
      <c r="J246" s="71"/>
      <c r="K246" s="55">
        <f t="shared" si="11"/>
        <v>250</v>
      </c>
      <c r="L246" s="56"/>
      <c r="M246" s="55">
        <f>[1]종업원수!AR16+[1]종업원수!AT16</f>
        <v>245</v>
      </c>
      <c r="N246" s="56"/>
      <c r="O246" s="55">
        <f>[1]종업원수!AS16+[1]종업원수!AU16</f>
        <v>5</v>
      </c>
      <c r="P246" s="129"/>
    </row>
    <row r="247" spans="1:21">
      <c r="A247" s="114" t="s">
        <v>93</v>
      </c>
      <c r="B247" s="29"/>
      <c r="C247" s="115"/>
      <c r="D247" s="67">
        <f>E247+F247+G247+H247+I247</f>
        <v>2</v>
      </c>
      <c r="E247" s="41">
        <f>[1]업체수!T38</f>
        <v>2</v>
      </c>
      <c r="F247" s="41">
        <f>[1]업체수!U38</f>
        <v>0</v>
      </c>
      <c r="G247" s="41">
        <f>[1]업체수!V38</f>
        <v>0</v>
      </c>
      <c r="H247" s="41">
        <f>[1]업체수!W38</f>
        <v>0</v>
      </c>
      <c r="I247" s="70">
        <f>[1]업체수!X38</f>
        <v>0</v>
      </c>
      <c r="J247" s="71"/>
      <c r="K247" s="55">
        <f t="shared" si="11"/>
        <v>25</v>
      </c>
      <c r="L247" s="56"/>
      <c r="M247" s="55">
        <f>[1]종업원수!AR13+[1]종업원수!AT13</f>
        <v>19</v>
      </c>
      <c r="N247" s="56"/>
      <c r="O247" s="55">
        <f>[1]종업원수!AS13+[1]종업원수!AU13</f>
        <v>6</v>
      </c>
      <c r="P247" s="129"/>
    </row>
    <row r="248" spans="1:21">
      <c r="A248" s="114" t="s">
        <v>50</v>
      </c>
      <c r="B248" s="29"/>
      <c r="C248" s="115"/>
      <c r="D248" s="67">
        <f>E248+F248+G248+H248+I248</f>
        <v>26</v>
      </c>
      <c r="E248" s="41">
        <f>[1]업체수!T40</f>
        <v>25</v>
      </c>
      <c r="F248" s="41">
        <f>[1]업체수!U40</f>
        <v>1</v>
      </c>
      <c r="G248" s="41">
        <f>[1]업체수!V40</f>
        <v>0</v>
      </c>
      <c r="H248" s="41">
        <f>[1]업체수!W40</f>
        <v>0</v>
      </c>
      <c r="I248" s="70">
        <f>[1]업체수!X40</f>
        <v>0</v>
      </c>
      <c r="J248" s="71"/>
      <c r="K248" s="55">
        <f t="shared" si="11"/>
        <v>620</v>
      </c>
      <c r="L248" s="56"/>
      <c r="M248" s="55">
        <f>[1]종업원수!AR15+[1]종업원수!AT15</f>
        <v>524</v>
      </c>
      <c r="N248" s="56"/>
      <c r="O248" s="55">
        <f>[1]종업원수!AS15+[1]종업원수!AU15</f>
        <v>96</v>
      </c>
      <c r="P248" s="129"/>
    </row>
    <row r="249" spans="1:21" ht="17.25" thickBot="1">
      <c r="A249" s="117" t="s">
        <v>12</v>
      </c>
      <c r="B249" s="130"/>
      <c r="C249" s="118"/>
      <c r="D249" s="72">
        <f>SUM(D244:D248)</f>
        <v>119</v>
      </c>
      <c r="E249" s="72">
        <f>SUM(E244:E248)</f>
        <v>117</v>
      </c>
      <c r="F249" s="72">
        <f>SUM(F244:F248)</f>
        <v>1</v>
      </c>
      <c r="G249" s="72">
        <f>SUM(G244:G248)</f>
        <v>1</v>
      </c>
      <c r="H249" s="72">
        <f>SUM(H244:H248)</f>
        <v>0</v>
      </c>
      <c r="I249" s="45">
        <f>SUM(I244:J248)</f>
        <v>0</v>
      </c>
      <c r="J249" s="46"/>
      <c r="K249" s="76">
        <f t="shared" si="11"/>
        <v>4129</v>
      </c>
      <c r="L249" s="77"/>
      <c r="M249" s="76">
        <f>SUM(M244:N248)</f>
        <v>3232</v>
      </c>
      <c r="N249" s="77"/>
      <c r="O249" s="76">
        <f>SUM(O244:P248)</f>
        <v>897</v>
      </c>
      <c r="P249" s="132"/>
    </row>
    <row r="250" spans="1:2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</row>
    <row r="251" spans="1:21" ht="21" thickBot="1">
      <c r="A251" s="4" t="s">
        <v>53</v>
      </c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</row>
    <row r="252" spans="1:21">
      <c r="A252" s="169" t="s">
        <v>54</v>
      </c>
      <c r="B252" s="167"/>
      <c r="C252" s="167"/>
      <c r="D252" s="167"/>
      <c r="E252" s="167"/>
      <c r="F252" s="167"/>
      <c r="G252" s="167"/>
      <c r="H252" s="167"/>
      <c r="I252" s="170"/>
      <c r="J252" s="166" t="s">
        <v>55</v>
      </c>
      <c r="K252" s="167"/>
      <c r="L252" s="167"/>
      <c r="M252" s="167"/>
      <c r="N252" s="167"/>
      <c r="O252" s="167"/>
      <c r="P252" s="168"/>
      <c r="U252" s="2" t="s">
        <v>94</v>
      </c>
    </row>
    <row r="253" spans="1:21" ht="17.25" thickBot="1">
      <c r="A253" s="165" t="s">
        <v>56</v>
      </c>
      <c r="B253" s="164"/>
      <c r="C253" s="163"/>
      <c r="D253" s="161" t="s">
        <v>57</v>
      </c>
      <c r="E253" s="164"/>
      <c r="F253" s="163"/>
      <c r="G253" s="161" t="s">
        <v>58</v>
      </c>
      <c r="H253" s="164"/>
      <c r="I253" s="163"/>
      <c r="J253" s="161" t="s">
        <v>59</v>
      </c>
      <c r="K253" s="164"/>
      <c r="L253" s="163"/>
      <c r="M253" s="161" t="s">
        <v>60</v>
      </c>
      <c r="N253" s="163"/>
      <c r="O253" s="161" t="s">
        <v>61</v>
      </c>
      <c r="P253" s="162"/>
    </row>
    <row r="254" spans="1:21" ht="18" thickTop="1" thickBot="1">
      <c r="A254" s="160">
        <v>2179437</v>
      </c>
      <c r="B254" s="157"/>
      <c r="C254" s="158"/>
      <c r="D254" s="155">
        <v>588525</v>
      </c>
      <c r="E254" s="159"/>
      <c r="F254" s="156"/>
      <c r="G254" s="62">
        <f>'[1]분기별 매출액'!H13</f>
        <v>2227618</v>
      </c>
      <c r="H254" s="157"/>
      <c r="I254" s="158"/>
      <c r="J254" s="62">
        <v>170000</v>
      </c>
      <c r="K254" s="157"/>
      <c r="L254" s="158"/>
      <c r="M254" s="155">
        <v>272701</v>
      </c>
      <c r="N254" s="156"/>
      <c r="O254" s="62">
        <f>'[1]분기별 매출액'!H14</f>
        <v>1089026</v>
      </c>
      <c r="P254" s="154"/>
    </row>
    <row r="255" spans="1:21">
      <c r="A255" s="64"/>
      <c r="B255" s="64"/>
      <c r="C255" s="64"/>
      <c r="D255" s="64"/>
      <c r="E255" s="64"/>
      <c r="F255" s="64"/>
      <c r="G255" s="64"/>
      <c r="H255" s="64"/>
      <c r="I255" s="64"/>
      <c r="J255" s="64"/>
      <c r="K255" s="64"/>
      <c r="L255" s="64"/>
      <c r="M255" s="64"/>
      <c r="N255" s="64"/>
      <c r="O255" s="64"/>
      <c r="P255" s="64"/>
    </row>
    <row r="256" spans="1:21" ht="21" thickBot="1">
      <c r="A256" s="4" t="s">
        <v>62</v>
      </c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</row>
    <row r="257" spans="1:16">
      <c r="A257" s="153" t="s">
        <v>63</v>
      </c>
      <c r="B257" s="24"/>
      <c r="C257" s="24"/>
      <c r="D257" s="25"/>
      <c r="E257" s="23" t="s">
        <v>64</v>
      </c>
      <c r="F257" s="24"/>
      <c r="G257" s="24"/>
      <c r="H257" s="25"/>
      <c r="I257" s="23" t="s">
        <v>65</v>
      </c>
      <c r="J257" s="24"/>
      <c r="K257" s="24"/>
      <c r="L257" s="25"/>
      <c r="M257" s="23" t="s">
        <v>66</v>
      </c>
      <c r="N257" s="24"/>
      <c r="O257" s="24"/>
      <c r="P257" s="81"/>
    </row>
    <row r="258" spans="1:16" ht="17.25" thickBot="1">
      <c r="A258" s="152" t="s">
        <v>67</v>
      </c>
      <c r="B258" s="34"/>
      <c r="C258" s="33" t="s">
        <v>68</v>
      </c>
      <c r="D258" s="34"/>
      <c r="E258" s="33" t="s">
        <v>69</v>
      </c>
      <c r="F258" s="34"/>
      <c r="G258" s="33" t="s">
        <v>70</v>
      </c>
      <c r="H258" s="34"/>
      <c r="I258" s="33" t="s">
        <v>69</v>
      </c>
      <c r="J258" s="34"/>
      <c r="K258" s="33" t="s">
        <v>70</v>
      </c>
      <c r="L258" s="34"/>
      <c r="M258" s="33" t="s">
        <v>69</v>
      </c>
      <c r="N258" s="34"/>
      <c r="O258" s="33" t="s">
        <v>70</v>
      </c>
      <c r="P258" s="124"/>
    </row>
    <row r="259" spans="1:16" ht="18" thickTop="1" thickBot="1">
      <c r="A259" s="151" t="s">
        <v>71</v>
      </c>
      <c r="B259" s="150"/>
      <c r="C259" s="148" t="s">
        <v>72</v>
      </c>
      <c r="D259" s="150"/>
      <c r="E259" s="148"/>
      <c r="F259" s="150"/>
      <c r="G259" s="148"/>
      <c r="H259" s="150"/>
      <c r="I259" s="148"/>
      <c r="J259" s="150"/>
      <c r="K259" s="148"/>
      <c r="L259" s="150"/>
      <c r="M259" s="148"/>
      <c r="N259" s="150"/>
      <c r="O259" s="148"/>
      <c r="P259" s="149"/>
    </row>
    <row r="260" spans="1:16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</row>
    <row r="261" spans="1:16" ht="21" thickBot="1">
      <c r="A261" s="4" t="s">
        <v>73</v>
      </c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</row>
    <row r="262" spans="1:16" ht="17.25" thickBot="1">
      <c r="A262" s="65" t="s">
        <v>74</v>
      </c>
      <c r="B262" s="142" t="s">
        <v>75</v>
      </c>
      <c r="C262" s="146"/>
      <c r="D262" s="146"/>
      <c r="E262" s="146"/>
      <c r="F262" s="146"/>
      <c r="G262" s="147"/>
      <c r="H262" s="144" t="s">
        <v>76</v>
      </c>
      <c r="I262" s="145"/>
      <c r="J262" s="142" t="s">
        <v>77</v>
      </c>
      <c r="K262" s="146"/>
      <c r="L262" s="147"/>
      <c r="M262" s="144" t="s">
        <v>78</v>
      </c>
      <c r="N262" s="145"/>
      <c r="O262" s="142">
        <v>36</v>
      </c>
      <c r="P262" s="143"/>
    </row>
    <row r="263" spans="1:16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</row>
    <row r="264" spans="1:16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</row>
  </sheetData>
  <sheetProtection algorithmName="SHA-512" hashValue="6vDTqSpGQqCxMxj2CsasR4q2rVziPf0hb0IZcDnhhzXw6PUNAs6rFIRRd+V/Kw9q/GjPkfThAuDOcMVVg7Q4iA==" saltValue="VxcRVlXiRLBexrR7w1i8sA==" spinCount="100000" sheet="1" objects="1" scenarios="1"/>
  <mergeCells count="808">
    <mergeCell ref="B262:G262"/>
    <mergeCell ref="H262:I262"/>
    <mergeCell ref="J262:L262"/>
    <mergeCell ref="M262:N262"/>
    <mergeCell ref="O262:P262"/>
    <mergeCell ref="M258:N258"/>
    <mergeCell ref="O258:P258"/>
    <mergeCell ref="A259:B259"/>
    <mergeCell ref="C259:D259"/>
    <mergeCell ref="E259:F259"/>
    <mergeCell ref="G259:H259"/>
    <mergeCell ref="I259:J259"/>
    <mergeCell ref="K259:L259"/>
    <mergeCell ref="M259:N259"/>
    <mergeCell ref="O259:P259"/>
    <mergeCell ref="A257:D257"/>
    <mergeCell ref="E257:H257"/>
    <mergeCell ref="I257:L257"/>
    <mergeCell ref="M257:P257"/>
    <mergeCell ref="A258:B258"/>
    <mergeCell ref="C258:D258"/>
    <mergeCell ref="E258:F258"/>
    <mergeCell ref="G258:H258"/>
    <mergeCell ref="I258:J258"/>
    <mergeCell ref="K258:L258"/>
    <mergeCell ref="A254:C254"/>
    <mergeCell ref="D254:F254"/>
    <mergeCell ref="G254:I254"/>
    <mergeCell ref="J254:L254"/>
    <mergeCell ref="M254:N254"/>
    <mergeCell ref="O254:P254"/>
    <mergeCell ref="A252:I252"/>
    <mergeCell ref="J252:P252"/>
    <mergeCell ref="A253:C253"/>
    <mergeCell ref="D253:F253"/>
    <mergeCell ref="G253:I253"/>
    <mergeCell ref="J253:L253"/>
    <mergeCell ref="M253:N253"/>
    <mergeCell ref="O253:P253"/>
    <mergeCell ref="A248:C248"/>
    <mergeCell ref="I248:J248"/>
    <mergeCell ref="K248:L248"/>
    <mergeCell ref="M248:N248"/>
    <mergeCell ref="O248:P248"/>
    <mergeCell ref="A249:C249"/>
    <mergeCell ref="I249:J249"/>
    <mergeCell ref="K249:L249"/>
    <mergeCell ref="M249:N249"/>
    <mergeCell ref="O249:P249"/>
    <mergeCell ref="A246:C246"/>
    <mergeCell ref="I246:J246"/>
    <mergeCell ref="K246:L246"/>
    <mergeCell ref="M246:N246"/>
    <mergeCell ref="O246:P246"/>
    <mergeCell ref="A247:C247"/>
    <mergeCell ref="I247:J247"/>
    <mergeCell ref="K247:L247"/>
    <mergeCell ref="M247:N247"/>
    <mergeCell ref="O247:P247"/>
    <mergeCell ref="A244:C244"/>
    <mergeCell ref="I244:J244"/>
    <mergeCell ref="K244:L244"/>
    <mergeCell ref="M244:N244"/>
    <mergeCell ref="O244:P244"/>
    <mergeCell ref="A245:C245"/>
    <mergeCell ref="I245:J245"/>
    <mergeCell ref="K245:L245"/>
    <mergeCell ref="M245:N245"/>
    <mergeCell ref="O245:P245"/>
    <mergeCell ref="A242:C243"/>
    <mergeCell ref="D242:J242"/>
    <mergeCell ref="K242:P242"/>
    <mergeCell ref="I243:J243"/>
    <mergeCell ref="K243:L243"/>
    <mergeCell ref="M243:N243"/>
    <mergeCell ref="O243:P243"/>
    <mergeCell ref="A238:B238"/>
    <mergeCell ref="C238:D238"/>
    <mergeCell ref="G238:H238"/>
    <mergeCell ref="K238:L238"/>
    <mergeCell ref="A239:B239"/>
    <mergeCell ref="C239:D239"/>
    <mergeCell ref="G239:H239"/>
    <mergeCell ref="K239:L239"/>
    <mergeCell ref="A236:B236"/>
    <mergeCell ref="C236:D236"/>
    <mergeCell ref="G236:H236"/>
    <mergeCell ref="K236:L236"/>
    <mergeCell ref="A237:B237"/>
    <mergeCell ref="C237:D237"/>
    <mergeCell ref="G237:H237"/>
    <mergeCell ref="K237:L237"/>
    <mergeCell ref="I233:L233"/>
    <mergeCell ref="M233:O233"/>
    <mergeCell ref="K234:L234"/>
    <mergeCell ref="A235:B235"/>
    <mergeCell ref="C235:D235"/>
    <mergeCell ref="G235:H235"/>
    <mergeCell ref="K235:L235"/>
    <mergeCell ref="K227:M227"/>
    <mergeCell ref="N227:P227"/>
    <mergeCell ref="A232:B234"/>
    <mergeCell ref="C232:D234"/>
    <mergeCell ref="E232:H232"/>
    <mergeCell ref="I232:O232"/>
    <mergeCell ref="P232:P234"/>
    <mergeCell ref="E233:E234"/>
    <mergeCell ref="F233:F234"/>
    <mergeCell ref="G233:H234"/>
    <mergeCell ref="A227:A228"/>
    <mergeCell ref="B227:D227"/>
    <mergeCell ref="E227:E228"/>
    <mergeCell ref="F227:F228"/>
    <mergeCell ref="G227:G228"/>
    <mergeCell ref="H227:J227"/>
    <mergeCell ref="B222:G222"/>
    <mergeCell ref="H222:I222"/>
    <mergeCell ref="J222:L222"/>
    <mergeCell ref="M222:N222"/>
    <mergeCell ref="O222:P222"/>
    <mergeCell ref="A224:P224"/>
    <mergeCell ref="M218:N218"/>
    <mergeCell ref="O218:P218"/>
    <mergeCell ref="A219:B219"/>
    <mergeCell ref="C219:D219"/>
    <mergeCell ref="E219:F219"/>
    <mergeCell ref="G219:H219"/>
    <mergeCell ref="I219:J219"/>
    <mergeCell ref="K219:L219"/>
    <mergeCell ref="M219:N219"/>
    <mergeCell ref="O219:P219"/>
    <mergeCell ref="A217:D217"/>
    <mergeCell ref="E217:H217"/>
    <mergeCell ref="I217:L217"/>
    <mergeCell ref="M217:P217"/>
    <mergeCell ref="A218:B218"/>
    <mergeCell ref="C218:D218"/>
    <mergeCell ref="E218:F218"/>
    <mergeCell ref="G218:H218"/>
    <mergeCell ref="I218:J218"/>
    <mergeCell ref="K218:L218"/>
    <mergeCell ref="A214:C214"/>
    <mergeCell ref="D214:F214"/>
    <mergeCell ref="G214:I214"/>
    <mergeCell ref="J214:L214"/>
    <mergeCell ref="M214:N214"/>
    <mergeCell ref="O214:P214"/>
    <mergeCell ref="A212:I212"/>
    <mergeCell ref="J212:P212"/>
    <mergeCell ref="A213:C213"/>
    <mergeCell ref="D213:F213"/>
    <mergeCell ref="G213:I213"/>
    <mergeCell ref="J213:L213"/>
    <mergeCell ref="M213:N213"/>
    <mergeCell ref="O213:P213"/>
    <mergeCell ref="A208:C208"/>
    <mergeCell ref="I208:J208"/>
    <mergeCell ref="K208:L208"/>
    <mergeCell ref="M208:N208"/>
    <mergeCell ref="O208:P208"/>
    <mergeCell ref="A209:C209"/>
    <mergeCell ref="I209:J209"/>
    <mergeCell ref="K209:L209"/>
    <mergeCell ref="M209:N209"/>
    <mergeCell ref="O209:P209"/>
    <mergeCell ref="A206:C206"/>
    <mergeCell ref="I206:J206"/>
    <mergeCell ref="K206:L206"/>
    <mergeCell ref="M206:N206"/>
    <mergeCell ref="O206:P206"/>
    <mergeCell ref="A207:C207"/>
    <mergeCell ref="I207:J207"/>
    <mergeCell ref="K207:L207"/>
    <mergeCell ref="M207:N207"/>
    <mergeCell ref="O207:P207"/>
    <mergeCell ref="A204:C204"/>
    <mergeCell ref="I204:J204"/>
    <mergeCell ref="K204:L204"/>
    <mergeCell ref="M204:N204"/>
    <mergeCell ref="O204:P204"/>
    <mergeCell ref="A205:C205"/>
    <mergeCell ref="I205:J205"/>
    <mergeCell ref="K205:L205"/>
    <mergeCell ref="M205:N205"/>
    <mergeCell ref="O205:P205"/>
    <mergeCell ref="A202:C202"/>
    <mergeCell ref="I202:J202"/>
    <mergeCell ref="K202:L202"/>
    <mergeCell ref="M202:N202"/>
    <mergeCell ref="O202:P202"/>
    <mergeCell ref="A203:C203"/>
    <mergeCell ref="I203:J203"/>
    <mergeCell ref="K203:L203"/>
    <mergeCell ref="M203:N203"/>
    <mergeCell ref="O203:P203"/>
    <mergeCell ref="A200:C201"/>
    <mergeCell ref="D200:J200"/>
    <mergeCell ref="K200:P200"/>
    <mergeCell ref="I201:J201"/>
    <mergeCell ref="K201:L201"/>
    <mergeCell ref="M201:N201"/>
    <mergeCell ref="O201:P201"/>
    <mergeCell ref="A196:B196"/>
    <mergeCell ref="C196:D196"/>
    <mergeCell ref="G196:H196"/>
    <mergeCell ref="K196:L196"/>
    <mergeCell ref="A197:B197"/>
    <mergeCell ref="C197:D197"/>
    <mergeCell ref="G197:H197"/>
    <mergeCell ref="K197:L197"/>
    <mergeCell ref="A194:B194"/>
    <mergeCell ref="C194:D194"/>
    <mergeCell ref="G194:H194"/>
    <mergeCell ref="K194:L194"/>
    <mergeCell ref="A195:B195"/>
    <mergeCell ref="C195:D195"/>
    <mergeCell ref="G195:H195"/>
    <mergeCell ref="K195:L195"/>
    <mergeCell ref="I191:L191"/>
    <mergeCell ref="M191:O191"/>
    <mergeCell ref="K192:L192"/>
    <mergeCell ref="A193:B193"/>
    <mergeCell ref="C193:D193"/>
    <mergeCell ref="G193:H193"/>
    <mergeCell ref="K193:L193"/>
    <mergeCell ref="K185:M185"/>
    <mergeCell ref="N185:P185"/>
    <mergeCell ref="A190:B192"/>
    <mergeCell ref="C190:D192"/>
    <mergeCell ref="E190:H190"/>
    <mergeCell ref="I190:O190"/>
    <mergeCell ref="P190:P192"/>
    <mergeCell ref="E191:E192"/>
    <mergeCell ref="F191:F192"/>
    <mergeCell ref="G191:H192"/>
    <mergeCell ref="A185:A186"/>
    <mergeCell ref="B185:D185"/>
    <mergeCell ref="E185:E186"/>
    <mergeCell ref="F185:F186"/>
    <mergeCell ref="G185:G186"/>
    <mergeCell ref="H185:J185"/>
    <mergeCell ref="B180:G180"/>
    <mergeCell ref="H180:I180"/>
    <mergeCell ref="J180:L180"/>
    <mergeCell ref="M180:N180"/>
    <mergeCell ref="O180:P180"/>
    <mergeCell ref="A182:P182"/>
    <mergeCell ref="M176:N176"/>
    <mergeCell ref="O176:P176"/>
    <mergeCell ref="A177:B177"/>
    <mergeCell ref="C177:D177"/>
    <mergeCell ref="E177:F177"/>
    <mergeCell ref="G177:H177"/>
    <mergeCell ref="I177:J177"/>
    <mergeCell ref="K177:L177"/>
    <mergeCell ref="M177:N177"/>
    <mergeCell ref="O177:P177"/>
    <mergeCell ref="A175:D175"/>
    <mergeCell ref="E175:H175"/>
    <mergeCell ref="I175:L175"/>
    <mergeCell ref="M175:P175"/>
    <mergeCell ref="A176:B176"/>
    <mergeCell ref="C176:D176"/>
    <mergeCell ref="E176:F176"/>
    <mergeCell ref="G176:H176"/>
    <mergeCell ref="I176:J176"/>
    <mergeCell ref="K176:L176"/>
    <mergeCell ref="A172:C172"/>
    <mergeCell ref="D172:F172"/>
    <mergeCell ref="G172:I172"/>
    <mergeCell ref="J172:L172"/>
    <mergeCell ref="M172:N172"/>
    <mergeCell ref="O172:P172"/>
    <mergeCell ref="A171:C171"/>
    <mergeCell ref="D171:F171"/>
    <mergeCell ref="G171:I171"/>
    <mergeCell ref="J171:L171"/>
    <mergeCell ref="M171:N171"/>
    <mergeCell ref="O171:P171"/>
    <mergeCell ref="A167:C167"/>
    <mergeCell ref="I167:J167"/>
    <mergeCell ref="K167:L167"/>
    <mergeCell ref="M167:N167"/>
    <mergeCell ref="O167:P167"/>
    <mergeCell ref="A170:I170"/>
    <mergeCell ref="J170:P170"/>
    <mergeCell ref="A165:C165"/>
    <mergeCell ref="I165:J165"/>
    <mergeCell ref="K165:L165"/>
    <mergeCell ref="M165:N165"/>
    <mergeCell ref="O165:P165"/>
    <mergeCell ref="A166:C166"/>
    <mergeCell ref="I166:J166"/>
    <mergeCell ref="K166:L166"/>
    <mergeCell ref="M166:N166"/>
    <mergeCell ref="O166:P166"/>
    <mergeCell ref="A163:C163"/>
    <mergeCell ref="I163:J163"/>
    <mergeCell ref="K163:L163"/>
    <mergeCell ref="M163:N163"/>
    <mergeCell ref="O163:P163"/>
    <mergeCell ref="A164:C164"/>
    <mergeCell ref="I164:J164"/>
    <mergeCell ref="K164:L164"/>
    <mergeCell ref="M164:N164"/>
    <mergeCell ref="O164:P164"/>
    <mergeCell ref="A161:C161"/>
    <mergeCell ref="I161:J161"/>
    <mergeCell ref="K161:L161"/>
    <mergeCell ref="M161:N161"/>
    <mergeCell ref="O161:P161"/>
    <mergeCell ref="A162:C162"/>
    <mergeCell ref="I162:J162"/>
    <mergeCell ref="K162:L162"/>
    <mergeCell ref="M162:N162"/>
    <mergeCell ref="O162:P162"/>
    <mergeCell ref="A159:C159"/>
    <mergeCell ref="I159:J159"/>
    <mergeCell ref="K159:L159"/>
    <mergeCell ref="M159:N159"/>
    <mergeCell ref="O159:P159"/>
    <mergeCell ref="A160:C160"/>
    <mergeCell ref="I160:J160"/>
    <mergeCell ref="K160:L160"/>
    <mergeCell ref="M160:N160"/>
    <mergeCell ref="O160:P160"/>
    <mergeCell ref="A157:C157"/>
    <mergeCell ref="I157:J157"/>
    <mergeCell ref="K157:L157"/>
    <mergeCell ref="M157:N157"/>
    <mergeCell ref="O157:P157"/>
    <mergeCell ref="A158:C158"/>
    <mergeCell ref="I158:J158"/>
    <mergeCell ref="K158:L158"/>
    <mergeCell ref="M158:N158"/>
    <mergeCell ref="O158:P158"/>
    <mergeCell ref="A155:C156"/>
    <mergeCell ref="D155:J155"/>
    <mergeCell ref="K155:P155"/>
    <mergeCell ref="I156:J156"/>
    <mergeCell ref="K156:L156"/>
    <mergeCell ref="M156:N156"/>
    <mergeCell ref="O156:P156"/>
    <mergeCell ref="A151:B151"/>
    <mergeCell ref="C151:D151"/>
    <mergeCell ref="G151:H151"/>
    <mergeCell ref="K151:L151"/>
    <mergeCell ref="A152:B152"/>
    <mergeCell ref="C152:D152"/>
    <mergeCell ref="G152:H152"/>
    <mergeCell ref="K152:L152"/>
    <mergeCell ref="A149:B149"/>
    <mergeCell ref="C149:D149"/>
    <mergeCell ref="G149:H149"/>
    <mergeCell ref="K149:L149"/>
    <mergeCell ref="A150:B150"/>
    <mergeCell ref="C150:D150"/>
    <mergeCell ref="G150:H150"/>
    <mergeCell ref="K150:L150"/>
    <mergeCell ref="I146:L146"/>
    <mergeCell ref="M146:O146"/>
    <mergeCell ref="K147:L147"/>
    <mergeCell ref="A148:B148"/>
    <mergeCell ref="C148:D148"/>
    <mergeCell ref="G148:H148"/>
    <mergeCell ref="K148:L148"/>
    <mergeCell ref="K140:M140"/>
    <mergeCell ref="N140:P140"/>
    <mergeCell ref="A145:B147"/>
    <mergeCell ref="C145:D147"/>
    <mergeCell ref="E145:H145"/>
    <mergeCell ref="I145:O145"/>
    <mergeCell ref="P145:P147"/>
    <mergeCell ref="E146:E147"/>
    <mergeCell ref="F146:F147"/>
    <mergeCell ref="G146:H147"/>
    <mergeCell ref="A140:A141"/>
    <mergeCell ref="B140:D140"/>
    <mergeCell ref="E140:E141"/>
    <mergeCell ref="F140:F141"/>
    <mergeCell ref="G140:G141"/>
    <mergeCell ref="H140:J140"/>
    <mergeCell ref="B135:G135"/>
    <mergeCell ref="H135:I135"/>
    <mergeCell ref="J135:L135"/>
    <mergeCell ref="M135:N135"/>
    <mergeCell ref="O135:P135"/>
    <mergeCell ref="A137:P137"/>
    <mergeCell ref="M131:N131"/>
    <mergeCell ref="O131:P131"/>
    <mergeCell ref="A132:B132"/>
    <mergeCell ref="C132:D132"/>
    <mergeCell ref="E132:F132"/>
    <mergeCell ref="G132:H132"/>
    <mergeCell ref="I132:J132"/>
    <mergeCell ref="K132:L132"/>
    <mergeCell ref="M132:N132"/>
    <mergeCell ref="O132:P132"/>
    <mergeCell ref="A130:D130"/>
    <mergeCell ref="E130:H130"/>
    <mergeCell ref="I130:L130"/>
    <mergeCell ref="M130:P130"/>
    <mergeCell ref="A131:B131"/>
    <mergeCell ref="C131:D131"/>
    <mergeCell ref="E131:F131"/>
    <mergeCell ref="G131:H131"/>
    <mergeCell ref="I131:J131"/>
    <mergeCell ref="K131:L131"/>
    <mergeCell ref="A127:C127"/>
    <mergeCell ref="D127:F127"/>
    <mergeCell ref="G127:I127"/>
    <mergeCell ref="J127:L127"/>
    <mergeCell ref="M127:N127"/>
    <mergeCell ref="O127:P127"/>
    <mergeCell ref="A126:C126"/>
    <mergeCell ref="D126:F126"/>
    <mergeCell ref="G126:I126"/>
    <mergeCell ref="J126:L126"/>
    <mergeCell ref="M126:N126"/>
    <mergeCell ref="O126:P126"/>
    <mergeCell ref="A122:C122"/>
    <mergeCell ref="I122:J122"/>
    <mergeCell ref="K122:L122"/>
    <mergeCell ref="M122:N122"/>
    <mergeCell ref="O122:P122"/>
    <mergeCell ref="A125:I125"/>
    <mergeCell ref="J125:P125"/>
    <mergeCell ref="A120:C120"/>
    <mergeCell ref="I120:J120"/>
    <mergeCell ref="K120:L120"/>
    <mergeCell ref="M120:N120"/>
    <mergeCell ref="O120:P120"/>
    <mergeCell ref="A121:C121"/>
    <mergeCell ref="I121:J121"/>
    <mergeCell ref="K121:L121"/>
    <mergeCell ref="M121:N121"/>
    <mergeCell ref="O121:P121"/>
    <mergeCell ref="A118:C118"/>
    <mergeCell ref="I118:J118"/>
    <mergeCell ref="K118:L118"/>
    <mergeCell ref="M118:N118"/>
    <mergeCell ref="O118:P118"/>
    <mergeCell ref="A119:C119"/>
    <mergeCell ref="I119:J119"/>
    <mergeCell ref="K119:L119"/>
    <mergeCell ref="M119:N119"/>
    <mergeCell ref="O119:P119"/>
    <mergeCell ref="A116:C116"/>
    <mergeCell ref="I116:J116"/>
    <mergeCell ref="K116:L116"/>
    <mergeCell ref="M116:N116"/>
    <mergeCell ref="O116:P116"/>
    <mergeCell ref="A117:C117"/>
    <mergeCell ref="I117:J117"/>
    <mergeCell ref="K117:L117"/>
    <mergeCell ref="M117:N117"/>
    <mergeCell ref="O117:P117"/>
    <mergeCell ref="A114:C114"/>
    <mergeCell ref="I114:J114"/>
    <mergeCell ref="K114:L114"/>
    <mergeCell ref="M114:N114"/>
    <mergeCell ref="O114:P114"/>
    <mergeCell ref="A115:C115"/>
    <mergeCell ref="I115:J115"/>
    <mergeCell ref="K115:L115"/>
    <mergeCell ref="M115:N115"/>
    <mergeCell ref="O115:P115"/>
    <mergeCell ref="A112:C112"/>
    <mergeCell ref="I112:J112"/>
    <mergeCell ref="K112:L112"/>
    <mergeCell ref="M112:N112"/>
    <mergeCell ref="O112:P112"/>
    <mergeCell ref="A113:C113"/>
    <mergeCell ref="I113:J113"/>
    <mergeCell ref="K113:L113"/>
    <mergeCell ref="M113:N113"/>
    <mergeCell ref="O113:P113"/>
    <mergeCell ref="A110:C111"/>
    <mergeCell ref="D110:J110"/>
    <mergeCell ref="K110:P110"/>
    <mergeCell ref="I111:J111"/>
    <mergeCell ref="K111:L111"/>
    <mergeCell ref="M111:N111"/>
    <mergeCell ref="O111:P111"/>
    <mergeCell ref="A106:B106"/>
    <mergeCell ref="C106:D106"/>
    <mergeCell ref="G106:H106"/>
    <mergeCell ref="K106:L106"/>
    <mergeCell ref="A107:B107"/>
    <mergeCell ref="C107:D107"/>
    <mergeCell ref="G107:H107"/>
    <mergeCell ref="K107:L107"/>
    <mergeCell ref="A104:B104"/>
    <mergeCell ref="C104:D104"/>
    <mergeCell ref="G104:H104"/>
    <mergeCell ref="K104:L104"/>
    <mergeCell ref="A105:B105"/>
    <mergeCell ref="C105:D105"/>
    <mergeCell ref="G105:H105"/>
    <mergeCell ref="K105:L105"/>
    <mergeCell ref="I101:L101"/>
    <mergeCell ref="M101:O101"/>
    <mergeCell ref="K102:L102"/>
    <mergeCell ref="A103:B103"/>
    <mergeCell ref="C103:D103"/>
    <mergeCell ref="G103:H103"/>
    <mergeCell ref="K103:L103"/>
    <mergeCell ref="K95:M95"/>
    <mergeCell ref="N95:P95"/>
    <mergeCell ref="A100:B102"/>
    <mergeCell ref="C100:D102"/>
    <mergeCell ref="E100:H100"/>
    <mergeCell ref="I100:O100"/>
    <mergeCell ref="P100:P102"/>
    <mergeCell ref="E101:E102"/>
    <mergeCell ref="F101:F102"/>
    <mergeCell ref="G101:H102"/>
    <mergeCell ref="A95:A96"/>
    <mergeCell ref="B95:D95"/>
    <mergeCell ref="E95:E96"/>
    <mergeCell ref="F95:F96"/>
    <mergeCell ref="G95:G96"/>
    <mergeCell ref="H95:J95"/>
    <mergeCell ref="B90:G90"/>
    <mergeCell ref="H90:I90"/>
    <mergeCell ref="J90:L90"/>
    <mergeCell ref="M90:N90"/>
    <mergeCell ref="O90:P90"/>
    <mergeCell ref="A92:P92"/>
    <mergeCell ref="M86:N86"/>
    <mergeCell ref="O86:P86"/>
    <mergeCell ref="A87:B87"/>
    <mergeCell ref="C87:D87"/>
    <mergeCell ref="E87:F87"/>
    <mergeCell ref="G87:H87"/>
    <mergeCell ref="I87:J87"/>
    <mergeCell ref="K87:L87"/>
    <mergeCell ref="M87:N87"/>
    <mergeCell ref="O87:P87"/>
    <mergeCell ref="A86:B86"/>
    <mergeCell ref="C86:D86"/>
    <mergeCell ref="E86:F86"/>
    <mergeCell ref="G86:H86"/>
    <mergeCell ref="I86:J86"/>
    <mergeCell ref="K86:L86"/>
    <mergeCell ref="H83:J83"/>
    <mergeCell ref="O83:P83"/>
    <mergeCell ref="A85:D85"/>
    <mergeCell ref="E85:H85"/>
    <mergeCell ref="I85:L85"/>
    <mergeCell ref="M85:P85"/>
    <mergeCell ref="A82:C82"/>
    <mergeCell ref="D82:F82"/>
    <mergeCell ref="G82:I82"/>
    <mergeCell ref="J82:L82"/>
    <mergeCell ref="M82:N82"/>
    <mergeCell ref="O82:P82"/>
    <mergeCell ref="A81:C81"/>
    <mergeCell ref="D81:F81"/>
    <mergeCell ref="G81:I81"/>
    <mergeCell ref="J81:L81"/>
    <mergeCell ref="M81:N81"/>
    <mergeCell ref="O81:P81"/>
    <mergeCell ref="A77:C77"/>
    <mergeCell ref="I77:J77"/>
    <mergeCell ref="K77:L77"/>
    <mergeCell ref="M77:N77"/>
    <mergeCell ref="O77:P77"/>
    <mergeCell ref="A80:I80"/>
    <mergeCell ref="J80:P80"/>
    <mergeCell ref="A75:C75"/>
    <mergeCell ref="I75:J75"/>
    <mergeCell ref="K75:L75"/>
    <mergeCell ref="M75:N75"/>
    <mergeCell ref="O75:P75"/>
    <mergeCell ref="A76:C76"/>
    <mergeCell ref="I76:J76"/>
    <mergeCell ref="K76:L76"/>
    <mergeCell ref="M76:N76"/>
    <mergeCell ref="O76:P76"/>
    <mergeCell ref="A73:C73"/>
    <mergeCell ref="I73:J73"/>
    <mergeCell ref="K73:L73"/>
    <mergeCell ref="M73:N73"/>
    <mergeCell ref="O73:P73"/>
    <mergeCell ref="A74:C74"/>
    <mergeCell ref="I74:J74"/>
    <mergeCell ref="K74:L74"/>
    <mergeCell ref="M74:N74"/>
    <mergeCell ref="O74:P74"/>
    <mergeCell ref="A71:C71"/>
    <mergeCell ref="I71:J71"/>
    <mergeCell ref="K71:L71"/>
    <mergeCell ref="M71:N71"/>
    <mergeCell ref="O71:P71"/>
    <mergeCell ref="A72:C72"/>
    <mergeCell ref="I72:J72"/>
    <mergeCell ref="K72:L72"/>
    <mergeCell ref="M72:N72"/>
    <mergeCell ref="O72:P72"/>
    <mergeCell ref="A69:C69"/>
    <mergeCell ref="I69:J69"/>
    <mergeCell ref="K69:L69"/>
    <mergeCell ref="M69:N69"/>
    <mergeCell ref="O69:P69"/>
    <mergeCell ref="A70:C70"/>
    <mergeCell ref="I70:J70"/>
    <mergeCell ref="K70:L70"/>
    <mergeCell ref="M70:N70"/>
    <mergeCell ref="O70:P70"/>
    <mergeCell ref="A67:C67"/>
    <mergeCell ref="I67:J67"/>
    <mergeCell ref="K67:L67"/>
    <mergeCell ref="M67:N67"/>
    <mergeCell ref="O67:P67"/>
    <mergeCell ref="A68:C68"/>
    <mergeCell ref="I68:J68"/>
    <mergeCell ref="K68:L68"/>
    <mergeCell ref="M68:N68"/>
    <mergeCell ref="O68:P68"/>
    <mergeCell ref="A65:C66"/>
    <mergeCell ref="D65:J65"/>
    <mergeCell ref="K65:P65"/>
    <mergeCell ref="I66:J66"/>
    <mergeCell ref="K66:L66"/>
    <mergeCell ref="M66:N66"/>
    <mergeCell ref="O66:P66"/>
    <mergeCell ref="A61:B61"/>
    <mergeCell ref="C61:D61"/>
    <mergeCell ref="G61:H61"/>
    <mergeCell ref="K61:L61"/>
    <mergeCell ref="A62:B62"/>
    <mergeCell ref="C62:D62"/>
    <mergeCell ref="G62:H62"/>
    <mergeCell ref="K62:L62"/>
    <mergeCell ref="A59:B59"/>
    <mergeCell ref="C59:D59"/>
    <mergeCell ref="G59:H59"/>
    <mergeCell ref="K59:L59"/>
    <mergeCell ref="A60:B60"/>
    <mergeCell ref="C60:D60"/>
    <mergeCell ref="G60:H60"/>
    <mergeCell ref="K60:L60"/>
    <mergeCell ref="I56:L56"/>
    <mergeCell ref="M56:O56"/>
    <mergeCell ref="K57:L57"/>
    <mergeCell ref="A58:B58"/>
    <mergeCell ref="C58:D58"/>
    <mergeCell ref="G58:H58"/>
    <mergeCell ref="K58:L58"/>
    <mergeCell ref="K50:M50"/>
    <mergeCell ref="N50:P50"/>
    <mergeCell ref="A55:B57"/>
    <mergeCell ref="C55:D57"/>
    <mergeCell ref="E55:H55"/>
    <mergeCell ref="I55:O55"/>
    <mergeCell ref="P55:P57"/>
    <mergeCell ref="E56:E57"/>
    <mergeCell ref="F56:F57"/>
    <mergeCell ref="G56:H57"/>
    <mergeCell ref="A50:A51"/>
    <mergeCell ref="B50:D50"/>
    <mergeCell ref="E50:E51"/>
    <mergeCell ref="F50:F51"/>
    <mergeCell ref="G50:G51"/>
    <mergeCell ref="H50:J50"/>
    <mergeCell ref="B45:G45"/>
    <mergeCell ref="H45:I45"/>
    <mergeCell ref="J45:L45"/>
    <mergeCell ref="M45:N45"/>
    <mergeCell ref="O45:P45"/>
    <mergeCell ref="A47:P47"/>
    <mergeCell ref="M41:N41"/>
    <mergeCell ref="O41:P41"/>
    <mergeCell ref="A42:B42"/>
    <mergeCell ref="C42:D42"/>
    <mergeCell ref="E42:F42"/>
    <mergeCell ref="G42:H42"/>
    <mergeCell ref="I42:J42"/>
    <mergeCell ref="K42:L42"/>
    <mergeCell ref="M42:N42"/>
    <mergeCell ref="O42:P42"/>
    <mergeCell ref="A40:D40"/>
    <mergeCell ref="E40:H40"/>
    <mergeCell ref="I40:L40"/>
    <mergeCell ref="M40:P40"/>
    <mergeCell ref="A41:B41"/>
    <mergeCell ref="C41:D41"/>
    <mergeCell ref="E41:F41"/>
    <mergeCell ref="G41:H41"/>
    <mergeCell ref="I41:J41"/>
    <mergeCell ref="K41:L41"/>
    <mergeCell ref="A37:C37"/>
    <mergeCell ref="D37:F37"/>
    <mergeCell ref="G37:I37"/>
    <mergeCell ref="J37:L37"/>
    <mergeCell ref="M37:N37"/>
    <mergeCell ref="O37:P37"/>
    <mergeCell ref="A35:I35"/>
    <mergeCell ref="J35:P35"/>
    <mergeCell ref="A36:C36"/>
    <mergeCell ref="D36:F36"/>
    <mergeCell ref="G36:I36"/>
    <mergeCell ref="J36:L36"/>
    <mergeCell ref="M36:N36"/>
    <mergeCell ref="O36:P36"/>
    <mergeCell ref="A31:C31"/>
    <mergeCell ref="I31:J31"/>
    <mergeCell ref="K31:L31"/>
    <mergeCell ref="M31:N31"/>
    <mergeCell ref="O31:P31"/>
    <mergeCell ref="A32:C32"/>
    <mergeCell ref="I32:J32"/>
    <mergeCell ref="K32:L32"/>
    <mergeCell ref="M32:N32"/>
    <mergeCell ref="O32:P32"/>
    <mergeCell ref="A29:C29"/>
    <mergeCell ref="I29:J29"/>
    <mergeCell ref="K29:L29"/>
    <mergeCell ref="M29:N29"/>
    <mergeCell ref="O29:P29"/>
    <mergeCell ref="A30:C30"/>
    <mergeCell ref="I30:J30"/>
    <mergeCell ref="K30:L30"/>
    <mergeCell ref="M30:N30"/>
    <mergeCell ref="O30:P30"/>
    <mergeCell ref="A27:C27"/>
    <mergeCell ref="I27:J27"/>
    <mergeCell ref="K27:L27"/>
    <mergeCell ref="M27:N27"/>
    <mergeCell ref="O27:P27"/>
    <mergeCell ref="A28:C28"/>
    <mergeCell ref="I28:J28"/>
    <mergeCell ref="K28:L28"/>
    <mergeCell ref="M28:N28"/>
    <mergeCell ref="O28:P28"/>
    <mergeCell ref="A25:C25"/>
    <mergeCell ref="I25:J25"/>
    <mergeCell ref="K25:L25"/>
    <mergeCell ref="M25:N25"/>
    <mergeCell ref="O25:P25"/>
    <mergeCell ref="A26:C26"/>
    <mergeCell ref="I26:J26"/>
    <mergeCell ref="K26:L26"/>
    <mergeCell ref="M26:N26"/>
    <mergeCell ref="O26:P26"/>
    <mergeCell ref="A23:C23"/>
    <mergeCell ref="I23:J23"/>
    <mergeCell ref="K23:L23"/>
    <mergeCell ref="M23:N23"/>
    <mergeCell ref="O23:P23"/>
    <mergeCell ref="A24:C24"/>
    <mergeCell ref="I24:J24"/>
    <mergeCell ref="K24:L24"/>
    <mergeCell ref="M24:N24"/>
    <mergeCell ref="O24:P24"/>
    <mergeCell ref="O21:P21"/>
    <mergeCell ref="A22:C22"/>
    <mergeCell ref="I22:J22"/>
    <mergeCell ref="K22:L22"/>
    <mergeCell ref="M22:N22"/>
    <mergeCell ref="O22:P22"/>
    <mergeCell ref="A17:B17"/>
    <mergeCell ref="C17:D17"/>
    <mergeCell ref="G17:H17"/>
    <mergeCell ref="K17:L17"/>
    <mergeCell ref="A20:C21"/>
    <mergeCell ref="D20:J20"/>
    <mergeCell ref="K20:P20"/>
    <mergeCell ref="I21:J21"/>
    <mergeCell ref="K21:L21"/>
    <mergeCell ref="M21:N21"/>
    <mergeCell ref="A15:B15"/>
    <mergeCell ref="C15:D15"/>
    <mergeCell ref="G15:H15"/>
    <mergeCell ref="K15:L15"/>
    <mergeCell ref="A16:B16"/>
    <mergeCell ref="C16:D16"/>
    <mergeCell ref="G16:H16"/>
    <mergeCell ref="K16:L16"/>
    <mergeCell ref="K12:L12"/>
    <mergeCell ref="A13:B13"/>
    <mergeCell ref="C13:D13"/>
    <mergeCell ref="G13:H13"/>
    <mergeCell ref="K13:L13"/>
    <mergeCell ref="A14:B14"/>
    <mergeCell ref="C14:D14"/>
    <mergeCell ref="G14:H14"/>
    <mergeCell ref="K14:L14"/>
    <mergeCell ref="A10:B12"/>
    <mergeCell ref="C10:D12"/>
    <mergeCell ref="E10:H10"/>
    <mergeCell ref="I10:O10"/>
    <mergeCell ref="P10:P12"/>
    <mergeCell ref="E11:E12"/>
    <mergeCell ref="F11:F12"/>
    <mergeCell ref="G11:H12"/>
    <mergeCell ref="I11:L11"/>
    <mergeCell ref="M11:O11"/>
    <mergeCell ref="A2:P2"/>
    <mergeCell ref="A5:A6"/>
    <mergeCell ref="B5:D5"/>
    <mergeCell ref="E5:E6"/>
    <mergeCell ref="F5:F6"/>
    <mergeCell ref="G5:G6"/>
    <mergeCell ref="H5:J5"/>
    <mergeCell ref="K5:M5"/>
    <mergeCell ref="N5:P5"/>
  </mergeCells>
  <phoneticPr fontId="3" type="noConversion"/>
  <pageMargins left="0.7" right="0.7" top="0.75" bottom="0.75" header="0.3" footer="0.3"/>
  <pageSetup paperSize="9" scale="79" orientation="portrait" verticalDpi="0" r:id="rId1"/>
  <rowBreaks count="5" manualBreakCount="5">
    <brk id="46" max="16383" man="1"/>
    <brk id="91" max="16383" man="1"/>
    <brk id="136" max="16383" man="1"/>
    <brk id="181" max="16383" man="1"/>
    <brk id="223" max="16383" man="1"/>
  </rowBreaks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입주현황보고</vt:lpstr>
      <vt:lpstr>입주현황보고!Print_Area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2022-01-26T03:52:13Z</cp:lastPrinted>
  <dcterms:created xsi:type="dcterms:W3CDTF">2022-01-26T03:51:14Z</dcterms:created>
  <dcterms:modified xsi:type="dcterms:W3CDTF">2022-01-26T03:59:55Z</dcterms:modified>
</cp:coreProperties>
</file>